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4"/>
  </bookViews>
  <sheets>
    <sheet name="1月" sheetId="1" r:id="rId1"/>
    <sheet name="2月" sheetId="2" r:id="rId2"/>
    <sheet name="3月" sheetId="3" r:id="rId3"/>
    <sheet name="4月" sheetId="4" r:id="rId4"/>
    <sheet name="5月" sheetId="5" r:id="rId5"/>
  </sheets>
  <definedNames/>
  <calcPr fullCalcOnLoad="1"/>
</workbook>
</file>

<file path=xl/sharedStrings.xml><?xml version="1.0" encoding="utf-8"?>
<sst xmlns="http://schemas.openxmlformats.org/spreadsheetml/2006/main" count="637" uniqueCount="199">
  <si>
    <t>本月收入</t>
  </si>
  <si>
    <t>本月支出</t>
  </si>
  <si>
    <t>本月結餘</t>
  </si>
  <si>
    <t>總結餘</t>
  </si>
  <si>
    <t>科   目</t>
  </si>
  <si>
    <t>細  目</t>
  </si>
  <si>
    <t>日期</t>
  </si>
  <si>
    <t>金額</t>
  </si>
  <si>
    <t>說明</t>
  </si>
  <si>
    <t>至本月底執行總額度</t>
  </si>
  <si>
    <t xml:space="preserve"> </t>
  </si>
  <si>
    <t>會員捐助</t>
  </si>
  <si>
    <t>廠商捐助</t>
  </si>
  <si>
    <t>聯合採購</t>
  </si>
  <si>
    <t>小計</t>
  </si>
  <si>
    <t>郵電費</t>
  </si>
  <si>
    <t>公共關係費</t>
  </si>
  <si>
    <t>人事助理費</t>
  </si>
  <si>
    <t>理監事保險</t>
  </si>
  <si>
    <t>理監事會</t>
  </si>
  <si>
    <t>會刊編印</t>
  </si>
  <si>
    <t>會務網站費</t>
  </si>
  <si>
    <t>證書費</t>
  </si>
  <si>
    <t>會員子女獎學金</t>
  </si>
  <si>
    <t>褒揚</t>
  </si>
  <si>
    <t>全聯會費</t>
  </si>
  <si>
    <t>會員大會</t>
  </si>
  <si>
    <t>會員聯誼活動</t>
  </si>
  <si>
    <t>研討會</t>
  </si>
  <si>
    <t>合計</t>
  </si>
  <si>
    <t>辦公費</t>
  </si>
  <si>
    <t>打字</t>
  </si>
  <si>
    <t xml:space="preserve"> </t>
  </si>
  <si>
    <t>理事長：高振庸         常務監事：謝文清          財務：劉昱汝           製表人：陳麗娜</t>
  </si>
  <si>
    <t>上期執行 總額度</t>
  </si>
  <si>
    <t>收  入</t>
  </si>
  <si>
    <t>新會員入會費</t>
  </si>
  <si>
    <t>會員常年會費</t>
  </si>
  <si>
    <t>其他收入</t>
  </si>
  <si>
    <t>其 他</t>
  </si>
  <si>
    <t xml:space="preserve"> </t>
  </si>
  <si>
    <t>上年度結餘</t>
  </si>
  <si>
    <t>應收未收帳</t>
  </si>
  <si>
    <t>支      出</t>
  </si>
  <si>
    <t>文具</t>
  </si>
  <si>
    <t>印刷</t>
  </si>
  <si>
    <t xml:space="preserve"> </t>
  </si>
  <si>
    <t>財務採購</t>
  </si>
  <si>
    <t xml:space="preserve"> </t>
  </si>
  <si>
    <t>業務費</t>
  </si>
  <si>
    <t>網路月租費</t>
  </si>
  <si>
    <t>捐助</t>
  </si>
  <si>
    <t>獸醫師節大會</t>
  </si>
  <si>
    <t>活動費</t>
  </si>
  <si>
    <t>宣導活動</t>
  </si>
  <si>
    <t>差旅費</t>
  </si>
  <si>
    <t>會館購置基金</t>
  </si>
  <si>
    <t>預備金</t>
  </si>
  <si>
    <t>應付未付帳</t>
  </si>
  <si>
    <t>人事助理員勞健保費</t>
  </si>
  <si>
    <t>收發文簿3本</t>
  </si>
  <si>
    <t xml:space="preserve"> </t>
  </si>
  <si>
    <t>製表日: 101.1.31</t>
  </si>
  <si>
    <t>101年度預算</t>
  </si>
  <si>
    <t>1500×14(邱川池、林東如、吳俊男、楊啟涼、陳羿翰、劉庭緒、黃文賢、蔡育才、黃漢翔、吳國榮、劉環華、郭權德、辛孟妍、王克偉)</t>
  </si>
  <si>
    <t>5×750(狂犬病疫苗)</t>
  </si>
  <si>
    <t>100年度會刊廣告費(拜耳91期)</t>
  </si>
  <si>
    <t xml:space="preserve"> </t>
  </si>
  <si>
    <t>會員證書印製20×12(邱川池、林東如、吳俊男、楊啟涼、陳羿翰、劉庭緒、黃文賢、蔡育才、黃漢翔、蔡杉檜、劉環華、郭權德)</t>
  </si>
  <si>
    <t>第91期會刊印製費(500本)</t>
  </si>
  <si>
    <t>虎牌保溫瓶一個(動植物防疫檢疫局高雄分局尾牙宴禮品)</t>
  </si>
  <si>
    <t>電話費</t>
  </si>
  <si>
    <t>寄第91期會刊(相關單位、廠商)</t>
  </si>
  <si>
    <t>寄第91期會刊及002、003函(全體會員)</t>
  </si>
  <si>
    <t>郵票5×10</t>
  </si>
  <si>
    <t>寄11-8理監事聯席會議開會通知</t>
  </si>
  <si>
    <t>寄會員證書(邱川池、林東如)</t>
  </si>
  <si>
    <t>寄1/6獸醫師節慶祝活動行程表及位置圖</t>
  </si>
  <si>
    <t>印002、003、004函及附件</t>
  </si>
  <si>
    <t>印11-8理監事聯席會議議程及附件</t>
  </si>
  <si>
    <t>印11-8理監事聯席會議開會通知</t>
  </si>
  <si>
    <t>A4標籤貼紙3包</t>
  </si>
  <si>
    <t>黑色墨水匣一個</t>
  </si>
  <si>
    <t>膠帶1卷(8個)</t>
  </si>
  <si>
    <t>上年度總結餘</t>
  </si>
  <si>
    <t>20×29(101年度使用郵政劃撥繳費手續費)</t>
  </si>
  <si>
    <t>3000×186</t>
  </si>
  <si>
    <t>高雄市獸醫師公會 101年 1月份財務報表</t>
  </si>
  <si>
    <t>製表日: 101.2.29</t>
  </si>
  <si>
    <t>高雄市獸醫師公會 101年 2月份財務報表</t>
  </si>
  <si>
    <t>5×970(狂犬病疫苗)</t>
  </si>
  <si>
    <t>備註：</t>
  </si>
  <si>
    <t>高雄市縣市獸醫師公會合併籌備委員會</t>
  </si>
  <si>
    <t>1/6獸醫師節慶祝大會報名費</t>
  </si>
  <si>
    <t>會員證書印製20×4(辛孟妍、吳克偉、蔡奇芸、蘇煜倫)</t>
  </si>
  <si>
    <t>餐點(11-5臨時理監事聯席會議)</t>
  </si>
  <si>
    <t>餐點(縣市合併會議)</t>
  </si>
  <si>
    <t>餐點(11-8監事會議)</t>
  </si>
  <si>
    <t>保溫瓶一個(會員徐輝山獸醫師退休紀念)</t>
  </si>
  <si>
    <t>匯款手續費(高雄縣獸醫師公會)</t>
  </si>
  <si>
    <t>寄008函(11-5臨時理監事聯席會議開會通知)</t>
  </si>
  <si>
    <t>郵票5×10(寄收據至防檢局、觀光局、慈愛動物醫院)</t>
  </si>
  <si>
    <t>匯款手續費(喜滿客京華影城股份有限公司)</t>
  </si>
  <si>
    <t>印11-5臨時理監事聯席會議議程及附件)</t>
  </si>
  <si>
    <t>印2/15縣市合併會議資料)</t>
  </si>
  <si>
    <t>印008函(11-5臨時理監事聯席會議開會通知)</t>
  </si>
  <si>
    <t>印11-8監事會議議程及附件</t>
  </si>
  <si>
    <t>上月總結餘</t>
  </si>
  <si>
    <t>3000×90</t>
  </si>
  <si>
    <t>第11-8理監事聯席會議(餐費20000元由李萬鵬理事贊助3500元、周建光理事贊助3500元，其餘由輝瑞公司贊助。</t>
  </si>
  <si>
    <t>油資+過路費(理事長高振庸、常務理事劉昱汝、常務監事謝文清出席參加全聯會5-4理監事聯席會議-彰化)</t>
  </si>
  <si>
    <t>見右上角備註</t>
  </si>
  <si>
    <t>新春藝文活動(包場看電影)費用</t>
  </si>
  <si>
    <t>20×12(101年度使用郵政劃撥繳納會費手續費)</t>
  </si>
  <si>
    <t>2/17第11屆第5次臨時理監事聯席會議決議提撥257,415元入會館基金</t>
  </si>
  <si>
    <t>高雄市獸醫師公會 101年 3月份財務報表</t>
  </si>
  <si>
    <t>製表日: 101.3.31</t>
  </si>
  <si>
    <t>1500×2(蔡奇芸、蘇煜倫)</t>
  </si>
  <si>
    <t>1500×2(謝明勳、高祥益)</t>
  </si>
  <si>
    <t>3000×15</t>
  </si>
  <si>
    <t>5×1100(狂犬病疫苗)</t>
  </si>
  <si>
    <t xml:space="preserve"> </t>
  </si>
  <si>
    <t>印009函(第一次選舉公告)</t>
  </si>
  <si>
    <t>印候選人登記參選資料(3/12選舉籌備委員會會議)</t>
  </si>
  <si>
    <t>印候選人抽籤通知書</t>
  </si>
  <si>
    <t>印010函(11-9理監事聯席會議開會通知)</t>
  </si>
  <si>
    <t>印11-9監事會會議議程及附件</t>
  </si>
  <si>
    <t>印高雄市獸醫師公會縣市合併會議議程及附件</t>
  </si>
  <si>
    <t>印11-9理監事聯席會議議程及附件</t>
  </si>
  <si>
    <t>印選舉流程表</t>
  </si>
  <si>
    <t>印財產移交清冊表</t>
  </si>
  <si>
    <t>膠帶一卷(8個)</t>
  </si>
  <si>
    <t>印014函(11-3會員大會通知函及附件)</t>
  </si>
  <si>
    <t>印4/8高雄市獸醫師公會縣市合併大會通知函)</t>
  </si>
  <si>
    <t>寄009函(全體會員)</t>
  </si>
  <si>
    <t>寄會員證書(蘇煜倫)</t>
  </si>
  <si>
    <t>寄候選人抽籤通知書(雙掛號)</t>
  </si>
  <si>
    <t>寄010函(11-9理監事聯席會議開會通知)</t>
  </si>
  <si>
    <t>寄4/8合併大會通知函(高雄市、縣全體會員)</t>
  </si>
  <si>
    <t>餐點(活動組小組會議)</t>
  </si>
  <si>
    <t>餐點(11-9監事會會議)</t>
  </si>
  <si>
    <t>餐點(高雄市獸醫師公會縣市合併會議)</t>
  </si>
  <si>
    <t>餐點(11--理監事聯席會議)</t>
  </si>
  <si>
    <t>會員證書印製20×2(謝明勳、高祥益)</t>
  </si>
  <si>
    <t>車資(理事長高振庸出席參加全聯會召開之第5屆法制委員會第2次會議)</t>
  </si>
  <si>
    <t>車資(理事長高振庸、常務監事謝文清出席參加嘉義市獸醫師公會第10屆第3次會員大會)</t>
  </si>
  <si>
    <t>高雄市獸醫師公會 101年 4月份財務報表</t>
  </si>
  <si>
    <t>製表日: 101.4.30</t>
  </si>
  <si>
    <t>1500×5(林進入、徐佳瑜、馮建中、何勝裕、張盛翔)</t>
  </si>
  <si>
    <t>3000×6(林進入、徐佳瑜、馮建中、何勝裕、張盛翔、謝智龍再入會)</t>
  </si>
  <si>
    <t>11-3會員大會結餘款</t>
  </si>
  <si>
    <t>印017、018函(4/8合併大會取消及11-3會員大會延後通知)</t>
  </si>
  <si>
    <t>印高雄市獸醫師公會(縣市合併)籌備委員及選舉籌備委員名單</t>
  </si>
  <si>
    <t>11孔資料袋一包(100入)</t>
  </si>
  <si>
    <t>連續章一個(出納蔡明倫)</t>
  </si>
  <si>
    <t>印022、024函及附件(研討會通知及轉發函)</t>
  </si>
  <si>
    <t>印025函(會刊廣告邀稿函)</t>
  </si>
  <si>
    <t>寄017、018函(全體會員)</t>
  </si>
  <si>
    <t>寄4/8合併大會取消通知函(高雄縣全體會員)</t>
  </si>
  <si>
    <t>寄第92期會刊(拜耳)</t>
  </si>
  <si>
    <t>郵票5×13(寄11-3會員大會廠商攤位費收據)</t>
  </si>
  <si>
    <t>匯款手續費(全聯會)</t>
  </si>
  <si>
    <t>寄022、023、024函(全體會員、研討會友會)</t>
  </si>
  <si>
    <t>電話費</t>
  </si>
  <si>
    <t>寄025函會刊廣告邀稿(廠商)</t>
  </si>
  <si>
    <t>全聯會101年度聯誼會費</t>
  </si>
  <si>
    <t>花圈一對(中興大學劉正義教授告別式)</t>
  </si>
  <si>
    <t>餐點(11-6臨時理監事聯席會議)</t>
  </si>
  <si>
    <t>第92期會刊印製費(300本)</t>
  </si>
  <si>
    <t>會員證書印製20×6((陳靜淑、林進入、徐佳瑜、馮建中、何勝裕、張盛翔)</t>
  </si>
  <si>
    <t>補貼交通費(常務理事劉昱汝出席參加全聯會第5屆第2次會員大會)</t>
  </si>
  <si>
    <t>全聯會101年度常年會費(8位)</t>
  </si>
  <si>
    <t>5×480(狂犬病疫苗)</t>
  </si>
  <si>
    <t>高雄市獸醫師公會 101年 5月份財務報表</t>
  </si>
  <si>
    <t>製表日: 101.5.31</t>
  </si>
  <si>
    <t>1500×1(陳皓芸)</t>
  </si>
  <si>
    <t>3000×1(陳皓芸)</t>
  </si>
  <si>
    <t>梁明宗</t>
  </si>
  <si>
    <t>101年度會刊廣告費(國歡14980元、孟唐15000元、中化14980元、永英12000元)</t>
  </si>
  <si>
    <t>5×2653(狂犬病疫苗)</t>
  </si>
  <si>
    <t>5/13研討會結餘款</t>
  </si>
  <si>
    <t>印全聯會第5屆第2次會員代表大會會議記錄</t>
  </si>
  <si>
    <t>印公會收據(4月份財務表附件)</t>
  </si>
  <si>
    <t>印高雄市獸醫師公會反對非偏遠地區施行犬貓絕育政策聯署書</t>
  </si>
  <si>
    <t>印高雄市獸醫師公會反對非偏遠地區施行犬貓絕育政策資料</t>
  </si>
  <si>
    <t>A4印表紙一箱(5包)</t>
  </si>
  <si>
    <t>寄全聯會第5屆第2次會員代表大會會議記錄(理監事)</t>
  </si>
  <si>
    <t>寄限時報值信函(蔡焜洋醫師)</t>
  </si>
  <si>
    <t>郵票5×6(寄廠商收據)</t>
  </si>
  <si>
    <t>電話費</t>
  </si>
  <si>
    <t>餐點(學術組小組會議)</t>
  </si>
  <si>
    <t>第92期會刊編輯費</t>
  </si>
  <si>
    <t>車資(理事長高振庸出席參加國立中興大學召開獸醫法規調整研修會議)</t>
  </si>
  <si>
    <t>idv.tw續購(ㄧ年)</t>
  </si>
  <si>
    <t>寄015、016函(4/8會員大會招商函、會員子女獎學金領獎通知)</t>
  </si>
  <si>
    <t>寄4/8會員大會邀請卡(高雄縣市全體會員、相關單位及廠商)</t>
  </si>
  <si>
    <t>印015、016函(4/8會員大會招商函、會員子女獎學金領獎通知)</t>
  </si>
  <si>
    <t>11-3會員大會攤位費(拜耳80000元、淞運泰50000元、英特威8000元、韋民50000元、維克8000元、黃金巴頓8000元、龍馬躍8000元、愛德士8000元)、拜耳92期會刊廣告費7500元</t>
  </si>
  <si>
    <t>11-3會員大會攤位費220000元(拜耳80000元、淞運泰50000元、英特威8000元、韋民50000元、維克8000元、黃金巴頓8000元、龍馬躍8000元、愛德士8000元)、拜耳92期會刊廣告費7500元；101年度會刊廣告費(維克20000元、韋民15000元；5/13研討會攤位費(淞運泰6000元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</si>
</sst>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#,##0_);[Red]\(#,##0\)"/>
    <numFmt numFmtId="178" formatCode="#,##0_ "/>
    <numFmt numFmtId="179" formatCode="#,##0_ ;[Red]\-#,##0\ "/>
    <numFmt numFmtId="180" formatCode="#,##0;[Red]#,##0"/>
    <numFmt numFmtId="181" formatCode="m&quot;月&quot;d&quot;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8"/>
      <name val="新細明體"/>
      <family val="1"/>
    </font>
    <font>
      <b/>
      <sz val="14"/>
      <color indexed="8"/>
      <name val="新細明體"/>
      <family val="1"/>
    </font>
    <font>
      <sz val="8"/>
      <color indexed="8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180" fontId="23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0" fontId="28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176" fontId="25" fillId="0" borderId="11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180" fontId="23" fillId="0" borderId="0" xfId="0" applyNumberFormat="1" applyFon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18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177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78" fontId="0" fillId="0" borderId="12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24" fillId="0" borderId="2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 textRotation="255"/>
    </xf>
    <xf numFmtId="0" fontId="24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178" fontId="23" fillId="0" borderId="12" xfId="0" applyNumberFormat="1" applyFont="1" applyBorder="1" applyAlignment="1">
      <alignment horizontal="right" vertical="center"/>
    </xf>
    <xf numFmtId="178" fontId="23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178" fontId="0" fillId="0" borderId="13" xfId="0" applyNumberForma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center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22">
      <selection activeCell="J35" sqref="J35"/>
    </sheetView>
  </sheetViews>
  <sheetFormatPr defaultColWidth="9.00390625" defaultRowHeight="16.5"/>
  <cols>
    <col min="1" max="1" width="3.75390625" style="0" customWidth="1"/>
    <col min="2" max="2" width="7.625" style="0" customWidth="1"/>
    <col min="4" max="4" width="4.00390625" style="0" customWidth="1"/>
    <col min="5" max="5" width="8.00390625" style="0" customWidth="1"/>
    <col min="6" max="6" width="9.125" style="0" customWidth="1"/>
    <col min="7" max="7" width="9.875" style="0" customWidth="1"/>
    <col min="8" max="8" width="5.125" style="0" customWidth="1"/>
    <col min="9" max="9" width="11.50390625" style="0" customWidth="1"/>
    <col min="10" max="10" width="9.50390625" style="0" bestFit="1" customWidth="1"/>
    <col min="11" max="11" width="11.00390625" style="0" customWidth="1"/>
    <col min="12" max="12" width="12.50390625" style="0" customWidth="1"/>
  </cols>
  <sheetData>
    <row r="1" spans="1:12" ht="19.5">
      <c r="A1" s="127" t="s">
        <v>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6.5">
      <c r="A2" s="1"/>
      <c r="B2" s="1"/>
      <c r="C2" s="1"/>
      <c r="D2" s="2"/>
      <c r="E2" s="3"/>
      <c r="F2" s="4"/>
      <c r="G2" s="4"/>
      <c r="H2" s="1"/>
      <c r="I2" s="1"/>
      <c r="J2" s="5" t="s">
        <v>32</v>
      </c>
      <c r="K2" s="128" t="s">
        <v>62</v>
      </c>
      <c r="L2" s="128"/>
    </row>
    <row r="3" spans="1:12" ht="16.5">
      <c r="A3" s="128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7.25" thickBot="1">
      <c r="A4" s="1"/>
      <c r="B4" s="1"/>
      <c r="C4" s="1"/>
      <c r="D4" s="2"/>
      <c r="E4" s="3"/>
      <c r="F4" s="4"/>
      <c r="G4" s="4"/>
      <c r="H4" s="1"/>
      <c r="I4" s="1"/>
      <c r="J4" s="5"/>
      <c r="K4" s="5"/>
      <c r="L4" s="1"/>
    </row>
    <row r="5" spans="1:12" ht="16.5">
      <c r="A5" s="130" t="s">
        <v>0</v>
      </c>
      <c r="B5" s="131"/>
      <c r="C5" s="132">
        <v>582750</v>
      </c>
      <c r="D5" s="133"/>
      <c r="E5" s="3"/>
      <c r="F5" s="47"/>
      <c r="G5" s="130" t="s">
        <v>84</v>
      </c>
      <c r="H5" s="135"/>
      <c r="I5" s="50">
        <v>517518</v>
      </c>
      <c r="J5" s="48"/>
      <c r="K5" s="136"/>
      <c r="L5" s="137"/>
    </row>
    <row r="6" spans="1:12" ht="16.5">
      <c r="A6" s="124" t="s">
        <v>1</v>
      </c>
      <c r="B6" s="93"/>
      <c r="C6" s="122">
        <f>SUM(G19)</f>
        <v>73793</v>
      </c>
      <c r="D6" s="123"/>
      <c r="E6" s="3"/>
      <c r="F6" s="26"/>
      <c r="G6" s="124" t="s">
        <v>2</v>
      </c>
      <c r="H6" s="125"/>
      <c r="I6" s="51">
        <f>SUM(C7)</f>
        <v>508957</v>
      </c>
      <c r="J6" s="62" t="s">
        <v>32</v>
      </c>
      <c r="K6" s="63" t="s">
        <v>32</v>
      </c>
      <c r="L6" s="49"/>
    </row>
    <row r="7" spans="1:12" ht="17.25" thickBot="1">
      <c r="A7" s="138" t="s">
        <v>2</v>
      </c>
      <c r="B7" s="139"/>
      <c r="C7" s="140">
        <f>C5-C6</f>
        <v>508957</v>
      </c>
      <c r="D7" s="141"/>
      <c r="E7" s="3"/>
      <c r="F7" s="26"/>
      <c r="G7" s="138" t="s">
        <v>3</v>
      </c>
      <c r="H7" s="142"/>
      <c r="I7" s="52">
        <f>I5+I6</f>
        <v>1026475</v>
      </c>
      <c r="J7" s="62" t="s">
        <v>32</v>
      </c>
      <c r="K7" s="63" t="s">
        <v>32</v>
      </c>
      <c r="L7" s="49"/>
    </row>
    <row r="8" spans="1:12" ht="16.5">
      <c r="A8" s="1"/>
      <c r="B8" s="1"/>
      <c r="C8" s="1"/>
      <c r="D8" s="2"/>
      <c r="E8" s="3"/>
      <c r="F8" s="4"/>
      <c r="G8" s="4"/>
      <c r="H8" s="1"/>
      <c r="I8" s="1"/>
      <c r="J8" s="5"/>
      <c r="K8" s="134"/>
      <c r="L8" s="134"/>
    </row>
    <row r="9" spans="1:12" ht="33">
      <c r="A9" s="126" t="s">
        <v>4</v>
      </c>
      <c r="B9" s="126"/>
      <c r="C9" s="6" t="s">
        <v>5</v>
      </c>
      <c r="D9" s="7" t="s">
        <v>6</v>
      </c>
      <c r="E9" s="8" t="s">
        <v>7</v>
      </c>
      <c r="F9" s="8" t="s">
        <v>14</v>
      </c>
      <c r="G9" s="8" t="s">
        <v>29</v>
      </c>
      <c r="H9" s="126" t="s">
        <v>8</v>
      </c>
      <c r="I9" s="126"/>
      <c r="J9" s="9" t="s">
        <v>34</v>
      </c>
      <c r="K9" s="9" t="s">
        <v>9</v>
      </c>
      <c r="L9" s="6" t="s">
        <v>63</v>
      </c>
    </row>
    <row r="10" spans="1:12" ht="71.25" customHeight="1">
      <c r="A10" s="114" t="s">
        <v>35</v>
      </c>
      <c r="B10" s="91" t="s">
        <v>36</v>
      </c>
      <c r="C10" s="115"/>
      <c r="D10" s="11" t="s">
        <v>10</v>
      </c>
      <c r="E10" s="12">
        <v>21000</v>
      </c>
      <c r="F10" s="12">
        <f>SUM(E10)</f>
        <v>21000</v>
      </c>
      <c r="G10" s="119">
        <f>SUM(F10,F11,F12)</f>
        <v>582750</v>
      </c>
      <c r="H10" s="83" t="s">
        <v>64</v>
      </c>
      <c r="I10" s="84"/>
      <c r="J10" s="14">
        <v>0</v>
      </c>
      <c r="K10" s="14">
        <f>SUM(J10,F10)</f>
        <v>21000</v>
      </c>
      <c r="L10" s="15">
        <v>30000</v>
      </c>
    </row>
    <row r="11" spans="1:12" ht="16.5">
      <c r="A11" s="114"/>
      <c r="B11" s="91" t="s">
        <v>37</v>
      </c>
      <c r="C11" s="93"/>
      <c r="D11" s="11" t="s">
        <v>10</v>
      </c>
      <c r="E11" s="12">
        <v>558000</v>
      </c>
      <c r="F11" s="12">
        <f>SUM(E11)</f>
        <v>558000</v>
      </c>
      <c r="G11" s="120"/>
      <c r="H11" s="72" t="s">
        <v>86</v>
      </c>
      <c r="I11" s="73"/>
      <c r="J11" s="14">
        <v>0</v>
      </c>
      <c r="K11" s="14">
        <f>SUM(J11,F11)</f>
        <v>558000</v>
      </c>
      <c r="L11" s="16">
        <v>825000</v>
      </c>
    </row>
    <row r="12" spans="1:12" ht="16.5">
      <c r="A12" s="114"/>
      <c r="B12" s="99" t="s">
        <v>38</v>
      </c>
      <c r="C12" s="18" t="s">
        <v>11</v>
      </c>
      <c r="D12" s="11"/>
      <c r="E12" s="12"/>
      <c r="F12" s="87">
        <f>SUM(E12,E13,E14,E15)</f>
        <v>3750</v>
      </c>
      <c r="G12" s="120"/>
      <c r="H12" s="118"/>
      <c r="I12" s="118"/>
      <c r="J12" s="20">
        <v>0</v>
      </c>
      <c r="K12" s="12">
        <f>SUM(J12,E12)</f>
        <v>0</v>
      </c>
      <c r="L12" s="16">
        <v>10000</v>
      </c>
    </row>
    <row r="13" spans="1:12" ht="16.5">
      <c r="A13" s="114"/>
      <c r="B13" s="116"/>
      <c r="C13" s="18" t="s">
        <v>12</v>
      </c>
      <c r="D13" s="11"/>
      <c r="E13" s="12">
        <v>0</v>
      </c>
      <c r="F13" s="88"/>
      <c r="G13" s="120"/>
      <c r="H13" s="83" t="s">
        <v>32</v>
      </c>
      <c r="I13" s="84"/>
      <c r="J13" s="14">
        <v>0</v>
      </c>
      <c r="K13" s="14">
        <f>SUM(J13,E13)</f>
        <v>0</v>
      </c>
      <c r="L13" s="16">
        <v>300000</v>
      </c>
    </row>
    <row r="14" spans="1:12" ht="16.5">
      <c r="A14" s="114"/>
      <c r="B14" s="116"/>
      <c r="C14" s="18" t="s">
        <v>13</v>
      </c>
      <c r="D14" s="11"/>
      <c r="E14" s="12">
        <v>3750</v>
      </c>
      <c r="F14" s="88"/>
      <c r="G14" s="120"/>
      <c r="H14" s="72" t="s">
        <v>65</v>
      </c>
      <c r="I14" s="73"/>
      <c r="J14" s="14">
        <v>0</v>
      </c>
      <c r="K14" s="14">
        <f>SUM(J14,E14)</f>
        <v>3750</v>
      </c>
      <c r="L14" s="16">
        <v>60000</v>
      </c>
    </row>
    <row r="15" spans="1:12" ht="16.5">
      <c r="A15" s="114"/>
      <c r="B15" s="82"/>
      <c r="C15" s="18" t="s">
        <v>39</v>
      </c>
      <c r="D15" s="11" t="s">
        <v>40</v>
      </c>
      <c r="E15" s="12">
        <v>0</v>
      </c>
      <c r="F15" s="117"/>
      <c r="G15" s="121"/>
      <c r="H15" s="83" t="s">
        <v>32</v>
      </c>
      <c r="I15" s="111"/>
      <c r="J15" s="14">
        <v>0</v>
      </c>
      <c r="K15" s="14">
        <f>SUM(J15,E15)</f>
        <v>0</v>
      </c>
      <c r="L15" s="21"/>
    </row>
    <row r="16" spans="1:12" ht="51" customHeight="1">
      <c r="A16" s="114"/>
      <c r="B16" s="91" t="s">
        <v>41</v>
      </c>
      <c r="C16" s="93"/>
      <c r="D16" s="11"/>
      <c r="E16" s="12" t="s">
        <v>61</v>
      </c>
      <c r="F16" s="12">
        <v>517518</v>
      </c>
      <c r="G16" s="61"/>
      <c r="H16" s="112" t="s">
        <v>40</v>
      </c>
      <c r="I16" s="113"/>
      <c r="J16" s="14">
        <v>0</v>
      </c>
      <c r="K16" s="14">
        <f>SUM(J16,F16)</f>
        <v>517518</v>
      </c>
      <c r="L16" s="16" t="s">
        <v>61</v>
      </c>
    </row>
    <row r="17" spans="1:12" ht="29.25" customHeight="1">
      <c r="A17" s="114"/>
      <c r="B17" s="91" t="s">
        <v>42</v>
      </c>
      <c r="C17" s="115"/>
      <c r="D17" s="11"/>
      <c r="E17" s="22">
        <v>7500</v>
      </c>
      <c r="F17" s="23">
        <f>SUM(E17)</f>
        <v>7500</v>
      </c>
      <c r="G17" s="13">
        <f>SUM(F17)</f>
        <v>7500</v>
      </c>
      <c r="H17" s="102" t="s">
        <v>66</v>
      </c>
      <c r="I17" s="102"/>
      <c r="J17" s="14"/>
      <c r="K17" s="14"/>
      <c r="L17" s="16"/>
    </row>
    <row r="18" spans="1:12" ht="16.5">
      <c r="A18" s="24"/>
      <c r="B18" s="25"/>
      <c r="C18" s="26"/>
      <c r="D18" s="27"/>
      <c r="E18" s="28"/>
      <c r="F18" s="28"/>
      <c r="G18" s="29"/>
      <c r="H18" s="30"/>
      <c r="I18" s="30"/>
      <c r="J18" s="31"/>
      <c r="K18" s="31"/>
      <c r="L18" s="31"/>
    </row>
    <row r="19" spans="1:12" ht="16.5">
      <c r="A19" s="94" t="s">
        <v>43</v>
      </c>
      <c r="B19" s="86" t="s">
        <v>30</v>
      </c>
      <c r="C19" s="42" t="s">
        <v>44</v>
      </c>
      <c r="D19" s="32">
        <v>40916</v>
      </c>
      <c r="E19" s="12">
        <v>385</v>
      </c>
      <c r="F19" s="78">
        <f>SUM(E19,E20,E21,E22,E23,E24,E25)</f>
        <v>1554</v>
      </c>
      <c r="G19" s="79">
        <f>SUM(F19,F26,F34,F35,F36,F37,F38,F39,F40,F41,F42,F43,F44,F45,F46,F47,F51,F52,F53)</f>
        <v>73793</v>
      </c>
      <c r="H19" s="83" t="s">
        <v>82</v>
      </c>
      <c r="I19" s="84"/>
      <c r="J19" s="105">
        <v>0</v>
      </c>
      <c r="K19" s="105">
        <f>SUM(J19,F19)</f>
        <v>1554</v>
      </c>
      <c r="L19" s="109">
        <v>30000</v>
      </c>
    </row>
    <row r="20" spans="1:12" ht="16.5" customHeight="1">
      <c r="A20" s="95"/>
      <c r="B20" s="86"/>
      <c r="C20" s="44"/>
      <c r="D20" s="32">
        <v>40917</v>
      </c>
      <c r="E20" s="12">
        <v>228</v>
      </c>
      <c r="F20" s="78"/>
      <c r="G20" s="80"/>
      <c r="H20" s="83" t="s">
        <v>81</v>
      </c>
      <c r="I20" s="84"/>
      <c r="J20" s="106"/>
      <c r="K20" s="106"/>
      <c r="L20" s="110"/>
    </row>
    <row r="21" spans="1:12" ht="16.5">
      <c r="A21" s="95"/>
      <c r="B21" s="86"/>
      <c r="C21" s="43"/>
      <c r="D21" s="32">
        <v>40918</v>
      </c>
      <c r="E21" s="12">
        <v>69</v>
      </c>
      <c r="F21" s="98"/>
      <c r="G21" s="81"/>
      <c r="H21" s="83" t="s">
        <v>60</v>
      </c>
      <c r="I21" s="84"/>
      <c r="J21" s="106"/>
      <c r="K21" s="107"/>
      <c r="L21" s="110"/>
    </row>
    <row r="22" spans="1:12" ht="25.5" customHeight="1">
      <c r="A22" s="95"/>
      <c r="B22" s="86"/>
      <c r="C22" s="44" t="s">
        <v>45</v>
      </c>
      <c r="D22" s="32">
        <v>40918</v>
      </c>
      <c r="E22" s="12">
        <v>10</v>
      </c>
      <c r="F22" s="98"/>
      <c r="G22" s="81"/>
      <c r="H22" s="83" t="s">
        <v>80</v>
      </c>
      <c r="I22" s="84"/>
      <c r="J22" s="106"/>
      <c r="K22" s="107"/>
      <c r="L22" s="110"/>
    </row>
    <row r="23" spans="1:12" ht="25.5" customHeight="1">
      <c r="A23" s="95"/>
      <c r="B23" s="86"/>
      <c r="C23" s="44"/>
      <c r="D23" s="32">
        <v>40922</v>
      </c>
      <c r="E23" s="12">
        <v>240</v>
      </c>
      <c r="F23" s="98"/>
      <c r="G23" s="81"/>
      <c r="H23" s="83" t="s">
        <v>79</v>
      </c>
      <c r="I23" s="84"/>
      <c r="J23" s="106"/>
      <c r="K23" s="107"/>
      <c r="L23" s="110"/>
    </row>
    <row r="24" spans="1:12" ht="20.25" customHeight="1">
      <c r="A24" s="95"/>
      <c r="B24" s="86"/>
      <c r="C24" s="44"/>
      <c r="D24" s="32">
        <v>40927</v>
      </c>
      <c r="E24" s="12">
        <v>60</v>
      </c>
      <c r="F24" s="98"/>
      <c r="G24" s="81"/>
      <c r="H24" s="83" t="s">
        <v>83</v>
      </c>
      <c r="I24" s="84"/>
      <c r="J24" s="106"/>
      <c r="K24" s="107"/>
      <c r="L24" s="110"/>
    </row>
    <row r="25" spans="1:12" ht="16.5">
      <c r="A25" s="95"/>
      <c r="B25" s="86"/>
      <c r="C25" s="45" t="s">
        <v>31</v>
      </c>
      <c r="D25" s="32">
        <v>40927</v>
      </c>
      <c r="E25" s="12">
        <v>562</v>
      </c>
      <c r="F25" s="98"/>
      <c r="G25" s="81"/>
      <c r="H25" s="74" t="s">
        <v>78</v>
      </c>
      <c r="I25" s="75"/>
      <c r="J25" s="106"/>
      <c r="K25" s="107"/>
      <c r="L25" s="110"/>
    </row>
    <row r="26" spans="1:12" ht="27" customHeight="1">
      <c r="A26" s="95"/>
      <c r="B26" s="86"/>
      <c r="C26" s="90" t="s">
        <v>15</v>
      </c>
      <c r="D26" s="11">
        <v>40910</v>
      </c>
      <c r="E26" s="12">
        <v>305</v>
      </c>
      <c r="F26" s="78">
        <f>SUM(E26,E27,E28,E29,E30,E31,E32,E33)</f>
        <v>7751</v>
      </c>
      <c r="G26" s="81"/>
      <c r="H26" s="74" t="s">
        <v>77</v>
      </c>
      <c r="I26" s="75"/>
      <c r="J26" s="108">
        <v>0</v>
      </c>
      <c r="K26" s="108">
        <f>SUM(J26,F26)</f>
        <v>7751</v>
      </c>
      <c r="L26" s="103">
        <v>50000</v>
      </c>
    </row>
    <row r="27" spans="1:12" ht="24.75" customHeight="1">
      <c r="A27" s="95"/>
      <c r="B27" s="86"/>
      <c r="C27" s="76"/>
      <c r="D27" s="11">
        <v>40912</v>
      </c>
      <c r="E27" s="12">
        <v>60</v>
      </c>
      <c r="F27" s="78"/>
      <c r="G27" s="81"/>
      <c r="H27" s="83" t="s">
        <v>76</v>
      </c>
      <c r="I27" s="84"/>
      <c r="J27" s="98"/>
      <c r="K27" s="98"/>
      <c r="L27" s="104"/>
    </row>
    <row r="28" spans="1:12" ht="21.75" customHeight="1">
      <c r="A28" s="95"/>
      <c r="B28" s="86"/>
      <c r="C28" s="76"/>
      <c r="D28" s="11">
        <v>40918</v>
      </c>
      <c r="E28" s="12">
        <v>110</v>
      </c>
      <c r="F28" s="78"/>
      <c r="G28" s="81"/>
      <c r="H28" s="83" t="s">
        <v>75</v>
      </c>
      <c r="I28" s="84"/>
      <c r="J28" s="98"/>
      <c r="K28" s="98"/>
      <c r="L28" s="104"/>
    </row>
    <row r="29" spans="1:12" ht="16.5">
      <c r="A29" s="95"/>
      <c r="B29" s="86"/>
      <c r="C29" s="76"/>
      <c r="D29" s="11">
        <v>40918</v>
      </c>
      <c r="E29" s="12">
        <v>50</v>
      </c>
      <c r="F29" s="78"/>
      <c r="G29" s="81"/>
      <c r="H29" s="83" t="s">
        <v>74</v>
      </c>
      <c r="I29" s="84"/>
      <c r="J29" s="98"/>
      <c r="K29" s="98"/>
      <c r="L29" s="104"/>
    </row>
    <row r="30" spans="1:12" ht="29.25" customHeight="1">
      <c r="A30" s="95"/>
      <c r="B30" s="86"/>
      <c r="C30" s="76"/>
      <c r="D30" s="11">
        <v>40927</v>
      </c>
      <c r="E30" s="12">
        <v>2820</v>
      </c>
      <c r="F30" s="78"/>
      <c r="G30" s="81"/>
      <c r="H30" s="83" t="s">
        <v>73</v>
      </c>
      <c r="I30" s="84"/>
      <c r="J30" s="98"/>
      <c r="K30" s="98"/>
      <c r="L30" s="104"/>
    </row>
    <row r="31" spans="1:12" ht="28.5" customHeight="1">
      <c r="A31" s="95"/>
      <c r="B31" s="86"/>
      <c r="C31" s="76"/>
      <c r="D31" s="11">
        <v>40927</v>
      </c>
      <c r="E31" s="12">
        <v>2520</v>
      </c>
      <c r="F31" s="78"/>
      <c r="G31" s="81"/>
      <c r="H31" s="83" t="s">
        <v>72</v>
      </c>
      <c r="I31" s="84"/>
      <c r="J31" s="98"/>
      <c r="K31" s="98"/>
      <c r="L31" s="104"/>
    </row>
    <row r="32" spans="1:12" ht="21" customHeight="1">
      <c r="A32" s="95"/>
      <c r="B32" s="86"/>
      <c r="C32" s="76"/>
      <c r="D32" s="11">
        <v>40939</v>
      </c>
      <c r="E32" s="12">
        <v>1306</v>
      </c>
      <c r="F32" s="78"/>
      <c r="G32" s="81"/>
      <c r="H32" s="83" t="s">
        <v>71</v>
      </c>
      <c r="I32" s="84"/>
      <c r="J32" s="98"/>
      <c r="K32" s="98"/>
      <c r="L32" s="104"/>
    </row>
    <row r="33" spans="1:12" ht="27" customHeight="1">
      <c r="A33" s="95"/>
      <c r="B33" s="86"/>
      <c r="C33" s="77"/>
      <c r="D33" s="11">
        <v>40939</v>
      </c>
      <c r="E33" s="67">
        <v>580</v>
      </c>
      <c r="F33" s="78"/>
      <c r="G33" s="81"/>
      <c r="H33" s="102" t="s">
        <v>85</v>
      </c>
      <c r="I33" s="102"/>
      <c r="J33" s="98"/>
      <c r="K33" s="98"/>
      <c r="L33" s="104"/>
    </row>
    <row r="34" spans="1:12" ht="37.5" customHeight="1">
      <c r="A34" s="95"/>
      <c r="B34" s="86"/>
      <c r="C34" s="37" t="s">
        <v>16</v>
      </c>
      <c r="D34" s="11">
        <v>40923</v>
      </c>
      <c r="E34" s="12">
        <v>1000</v>
      </c>
      <c r="F34" s="65">
        <f>SUM(E34)</f>
        <v>1000</v>
      </c>
      <c r="G34" s="81"/>
      <c r="H34" s="83" t="s">
        <v>70</v>
      </c>
      <c r="I34" s="84"/>
      <c r="J34" s="58">
        <v>0</v>
      </c>
      <c r="K34" s="66">
        <f>SUM(J34,F34)</f>
        <v>1000</v>
      </c>
      <c r="L34" s="59">
        <v>40000</v>
      </c>
    </row>
    <row r="35" spans="1:12" ht="16.5">
      <c r="A35" s="95"/>
      <c r="B35" s="86"/>
      <c r="C35" s="10" t="s">
        <v>17</v>
      </c>
      <c r="D35" s="11">
        <v>40574</v>
      </c>
      <c r="E35" s="12">
        <v>10000</v>
      </c>
      <c r="F35" s="12">
        <f>SUM(E35)</f>
        <v>10000</v>
      </c>
      <c r="G35" s="81"/>
      <c r="H35" s="83" t="s">
        <v>46</v>
      </c>
      <c r="I35" s="84"/>
      <c r="J35" s="14">
        <v>0</v>
      </c>
      <c r="K35" s="14">
        <f aca="true" t="shared" si="0" ref="K35:K43">SUM(J35,F35)</f>
        <v>10000</v>
      </c>
      <c r="L35" s="16">
        <v>130000</v>
      </c>
    </row>
    <row r="36" spans="1:12" ht="25.5" customHeight="1">
      <c r="A36" s="95"/>
      <c r="B36" s="86"/>
      <c r="C36" s="41" t="s">
        <v>59</v>
      </c>
      <c r="D36" s="11">
        <v>40574</v>
      </c>
      <c r="E36" s="12">
        <v>1532</v>
      </c>
      <c r="F36" s="12">
        <f>SUM(E36)</f>
        <v>1532</v>
      </c>
      <c r="G36" s="81"/>
      <c r="H36" s="83"/>
      <c r="I36" s="84"/>
      <c r="J36" s="14">
        <v>0</v>
      </c>
      <c r="K36" s="14">
        <f t="shared" si="0"/>
        <v>1532</v>
      </c>
      <c r="L36" s="16">
        <v>20000</v>
      </c>
    </row>
    <row r="37" spans="1:12" ht="16.5">
      <c r="A37" s="95"/>
      <c r="B37" s="86"/>
      <c r="C37" s="10" t="s">
        <v>47</v>
      </c>
      <c r="D37" s="11" t="s">
        <v>48</v>
      </c>
      <c r="E37" s="12" t="s">
        <v>48</v>
      </c>
      <c r="F37" s="12" t="s">
        <v>48</v>
      </c>
      <c r="G37" s="81"/>
      <c r="H37" s="85" t="s">
        <v>48</v>
      </c>
      <c r="I37" s="85"/>
      <c r="J37" s="23">
        <v>0</v>
      </c>
      <c r="K37" s="12">
        <f t="shared" si="0"/>
        <v>0</v>
      </c>
      <c r="L37" s="16">
        <v>10000</v>
      </c>
    </row>
    <row r="38" spans="1:12" ht="16.5">
      <c r="A38" s="95"/>
      <c r="B38" s="86"/>
      <c r="C38" s="35" t="s">
        <v>18</v>
      </c>
      <c r="D38" s="11" t="s">
        <v>48</v>
      </c>
      <c r="E38" s="12" t="s">
        <v>48</v>
      </c>
      <c r="F38" s="12" t="s">
        <v>48</v>
      </c>
      <c r="G38" s="81"/>
      <c r="H38" s="83" t="s">
        <v>48</v>
      </c>
      <c r="I38" s="84"/>
      <c r="J38" s="14">
        <v>0</v>
      </c>
      <c r="K38" s="14">
        <f t="shared" si="0"/>
        <v>0</v>
      </c>
      <c r="L38" s="16">
        <v>26000</v>
      </c>
    </row>
    <row r="39" spans="1:12" ht="61.5" customHeight="1">
      <c r="A39" s="95"/>
      <c r="B39" s="99" t="s">
        <v>49</v>
      </c>
      <c r="C39" s="17" t="s">
        <v>19</v>
      </c>
      <c r="D39" s="11">
        <v>40923</v>
      </c>
      <c r="E39" s="12">
        <v>0</v>
      </c>
      <c r="F39" s="53">
        <f>SUM(E39)</f>
        <v>0</v>
      </c>
      <c r="G39" s="81"/>
      <c r="H39" s="74" t="s">
        <v>109</v>
      </c>
      <c r="I39" s="75"/>
      <c r="J39" s="33">
        <v>0</v>
      </c>
      <c r="K39" s="33">
        <f t="shared" si="0"/>
        <v>0</v>
      </c>
      <c r="L39" s="34">
        <v>60000</v>
      </c>
    </row>
    <row r="40" spans="1:12" ht="16.5">
      <c r="A40" s="95"/>
      <c r="B40" s="100"/>
      <c r="C40" s="37" t="s">
        <v>20</v>
      </c>
      <c r="D40" s="11">
        <v>40927</v>
      </c>
      <c r="E40" s="12">
        <v>48500</v>
      </c>
      <c r="F40" s="19">
        <f>SUM(E40)</f>
        <v>48500</v>
      </c>
      <c r="G40" s="81"/>
      <c r="H40" s="85" t="s">
        <v>69</v>
      </c>
      <c r="I40" s="85"/>
      <c r="J40" s="33">
        <v>0</v>
      </c>
      <c r="K40" s="33">
        <f t="shared" si="0"/>
        <v>48500</v>
      </c>
      <c r="L40" s="34">
        <v>200000</v>
      </c>
    </row>
    <row r="41" spans="1:12" ht="16.5">
      <c r="A41" s="95"/>
      <c r="B41" s="100"/>
      <c r="C41" s="17" t="s">
        <v>21</v>
      </c>
      <c r="D41" s="11">
        <v>40939</v>
      </c>
      <c r="E41" s="12">
        <v>1516</v>
      </c>
      <c r="F41" s="19">
        <f>SUM(E41)</f>
        <v>1516</v>
      </c>
      <c r="G41" s="81"/>
      <c r="H41" s="72" t="s">
        <v>50</v>
      </c>
      <c r="I41" s="73"/>
      <c r="J41" s="33">
        <v>0</v>
      </c>
      <c r="K41" s="33">
        <f t="shared" si="0"/>
        <v>1516</v>
      </c>
      <c r="L41" s="34">
        <v>35000</v>
      </c>
    </row>
    <row r="42" spans="1:12" ht="72.75" customHeight="1">
      <c r="A42" s="95"/>
      <c r="B42" s="100"/>
      <c r="C42" s="18" t="s">
        <v>22</v>
      </c>
      <c r="D42" s="11">
        <v>40925</v>
      </c>
      <c r="E42" s="12">
        <v>240</v>
      </c>
      <c r="F42" s="12">
        <f>SUM(E42)</f>
        <v>240</v>
      </c>
      <c r="G42" s="81"/>
      <c r="H42" s="83" t="s">
        <v>68</v>
      </c>
      <c r="I42" s="84"/>
      <c r="J42" s="20">
        <v>0</v>
      </c>
      <c r="K42" s="12">
        <f t="shared" si="0"/>
        <v>240</v>
      </c>
      <c r="L42" s="16">
        <v>5000</v>
      </c>
    </row>
    <row r="43" spans="1:12" ht="21">
      <c r="A43" s="95"/>
      <c r="B43" s="100"/>
      <c r="C43" s="38" t="s">
        <v>23</v>
      </c>
      <c r="D43" s="11" t="s">
        <v>10</v>
      </c>
      <c r="E43" s="12"/>
      <c r="F43" s="12"/>
      <c r="G43" s="81"/>
      <c r="H43" s="85"/>
      <c r="I43" s="85"/>
      <c r="J43" s="14">
        <v>0</v>
      </c>
      <c r="K43" s="14">
        <f t="shared" si="0"/>
        <v>0</v>
      </c>
      <c r="L43" s="16">
        <v>20000</v>
      </c>
    </row>
    <row r="44" spans="1:12" ht="16.5">
      <c r="A44" s="95"/>
      <c r="B44" s="101"/>
      <c r="C44" s="18" t="s">
        <v>24</v>
      </c>
      <c r="D44" s="11" t="s">
        <v>40</v>
      </c>
      <c r="E44" s="12" t="s">
        <v>40</v>
      </c>
      <c r="F44" s="12" t="s">
        <v>40</v>
      </c>
      <c r="G44" s="81"/>
      <c r="H44" s="85" t="s">
        <v>40</v>
      </c>
      <c r="I44" s="85"/>
      <c r="J44" s="23">
        <v>0</v>
      </c>
      <c r="K44" s="12">
        <f>SUM(F44)</f>
        <v>0</v>
      </c>
      <c r="L44" s="16">
        <v>15000</v>
      </c>
    </row>
    <row r="45" spans="1:12" ht="16.5">
      <c r="A45" s="95"/>
      <c r="B45" s="86" t="s">
        <v>51</v>
      </c>
      <c r="C45" s="18" t="s">
        <v>25</v>
      </c>
      <c r="D45" s="11" t="s">
        <v>40</v>
      </c>
      <c r="E45" s="12" t="s">
        <v>40</v>
      </c>
      <c r="F45" s="12"/>
      <c r="G45" s="81"/>
      <c r="H45" s="85" t="s">
        <v>40</v>
      </c>
      <c r="I45" s="85"/>
      <c r="J45" s="14">
        <v>0</v>
      </c>
      <c r="K45" s="14">
        <f aca="true" t="shared" si="1" ref="K45:K50">SUM(J45,E45)</f>
        <v>0</v>
      </c>
      <c r="L45" s="16">
        <v>24000</v>
      </c>
    </row>
    <row r="46" spans="1:12" ht="28.5">
      <c r="A46" s="95"/>
      <c r="B46" s="86"/>
      <c r="C46" s="39" t="s">
        <v>52</v>
      </c>
      <c r="D46" s="11"/>
      <c r="E46" s="12" t="s">
        <v>40</v>
      </c>
      <c r="F46" s="36" t="s">
        <v>40</v>
      </c>
      <c r="G46" s="81"/>
      <c r="H46" s="85"/>
      <c r="I46" s="85"/>
      <c r="J46" s="20">
        <v>0</v>
      </c>
      <c r="K46" s="12">
        <f t="shared" si="1"/>
        <v>0</v>
      </c>
      <c r="L46" s="16">
        <v>20000</v>
      </c>
    </row>
    <row r="47" spans="1:12" ht="16.5">
      <c r="A47" s="95"/>
      <c r="B47" s="86" t="s">
        <v>53</v>
      </c>
      <c r="C47" s="18" t="s">
        <v>26</v>
      </c>
      <c r="D47" s="11" t="s">
        <v>10</v>
      </c>
      <c r="E47" s="12"/>
      <c r="F47" s="87">
        <f>SUM(E47,E48,E49,E50)</f>
        <v>0</v>
      </c>
      <c r="G47" s="81"/>
      <c r="H47" s="85"/>
      <c r="I47" s="85"/>
      <c r="J47" s="14">
        <v>0</v>
      </c>
      <c r="K47" s="14">
        <f t="shared" si="1"/>
        <v>0</v>
      </c>
      <c r="L47" s="16">
        <v>200000</v>
      </c>
    </row>
    <row r="48" spans="1:12" ht="27" customHeight="1">
      <c r="A48" s="95"/>
      <c r="B48" s="86"/>
      <c r="C48" s="40" t="s">
        <v>27</v>
      </c>
      <c r="D48" s="11" t="s">
        <v>32</v>
      </c>
      <c r="E48" s="12">
        <v>0</v>
      </c>
      <c r="F48" s="88"/>
      <c r="G48" s="81"/>
      <c r="H48" s="83" t="s">
        <v>67</v>
      </c>
      <c r="I48" s="84"/>
      <c r="J48" s="14">
        <v>0</v>
      </c>
      <c r="K48" s="14">
        <f t="shared" si="1"/>
        <v>0</v>
      </c>
      <c r="L48" s="16">
        <v>120000</v>
      </c>
    </row>
    <row r="49" spans="1:12" ht="16.5">
      <c r="A49" s="95"/>
      <c r="B49" s="86"/>
      <c r="C49" s="18" t="s">
        <v>28</v>
      </c>
      <c r="D49" s="11"/>
      <c r="E49" s="12"/>
      <c r="F49" s="88"/>
      <c r="G49" s="81"/>
      <c r="H49" s="85"/>
      <c r="I49" s="85"/>
      <c r="J49" s="14">
        <v>0</v>
      </c>
      <c r="K49" s="14">
        <f t="shared" si="1"/>
        <v>0</v>
      </c>
      <c r="L49" s="16">
        <v>40000</v>
      </c>
    </row>
    <row r="50" spans="1:12" ht="16.5">
      <c r="A50" s="95"/>
      <c r="B50" s="86"/>
      <c r="C50" s="18" t="s">
        <v>54</v>
      </c>
      <c r="D50" s="11" t="s">
        <v>40</v>
      </c>
      <c r="E50" s="12" t="s">
        <v>40</v>
      </c>
      <c r="F50" s="89"/>
      <c r="G50" s="81"/>
      <c r="H50" s="85"/>
      <c r="I50" s="85"/>
      <c r="J50" s="20">
        <v>0</v>
      </c>
      <c r="K50" s="12">
        <f t="shared" si="1"/>
        <v>0</v>
      </c>
      <c r="L50" s="16">
        <v>20000</v>
      </c>
    </row>
    <row r="51" spans="1:12" ht="63" customHeight="1">
      <c r="A51" s="95"/>
      <c r="B51" s="97" t="s">
        <v>55</v>
      </c>
      <c r="C51" s="90"/>
      <c r="D51" s="11">
        <v>40926</v>
      </c>
      <c r="E51" s="12">
        <v>1700</v>
      </c>
      <c r="F51" s="19">
        <f>SUM(E51)</f>
        <v>1700</v>
      </c>
      <c r="G51" s="81"/>
      <c r="H51" s="74" t="s">
        <v>110</v>
      </c>
      <c r="I51" s="75"/>
      <c r="J51" s="33">
        <v>0</v>
      </c>
      <c r="K51" s="33">
        <f>SUM(J51,F51)</f>
        <v>1700</v>
      </c>
      <c r="L51" s="34">
        <v>30000</v>
      </c>
    </row>
    <row r="52" spans="1:12" ht="16.5">
      <c r="A52" s="95"/>
      <c r="B52" s="91" t="s">
        <v>56</v>
      </c>
      <c r="C52" s="93"/>
      <c r="D52" s="11"/>
      <c r="E52" s="12" t="s">
        <v>40</v>
      </c>
      <c r="F52" s="12" t="s">
        <v>40</v>
      </c>
      <c r="G52" s="81"/>
      <c r="H52" s="72" t="s">
        <v>40</v>
      </c>
      <c r="I52" s="73"/>
      <c r="J52" s="14">
        <v>0</v>
      </c>
      <c r="K52" s="14">
        <f>SUM(J52,F52)</f>
        <v>0</v>
      </c>
      <c r="L52" s="16">
        <v>132500</v>
      </c>
    </row>
    <row r="53" spans="1:12" ht="16.5">
      <c r="A53" s="95"/>
      <c r="B53" s="91" t="s">
        <v>57</v>
      </c>
      <c r="C53" s="93"/>
      <c r="D53" s="11" t="s">
        <v>40</v>
      </c>
      <c r="E53" s="12" t="s">
        <v>40</v>
      </c>
      <c r="F53" s="12" t="s">
        <v>40</v>
      </c>
      <c r="G53" s="82"/>
      <c r="H53" s="83" t="s">
        <v>40</v>
      </c>
      <c r="I53" s="84"/>
      <c r="J53" s="23">
        <v>0</v>
      </c>
      <c r="K53" s="12">
        <f>SUM(F53)</f>
        <v>0</v>
      </c>
      <c r="L53" s="16">
        <v>97500</v>
      </c>
    </row>
    <row r="54" spans="1:12" ht="16.5">
      <c r="A54" s="96"/>
      <c r="B54" s="91" t="s">
        <v>58</v>
      </c>
      <c r="C54" s="92"/>
      <c r="D54" s="11"/>
      <c r="E54" s="12"/>
      <c r="F54" s="12"/>
      <c r="G54" s="13"/>
      <c r="H54" s="85"/>
      <c r="I54" s="85"/>
      <c r="J54" s="14"/>
      <c r="K54" s="14"/>
      <c r="L54" s="16"/>
    </row>
  </sheetData>
  <sheetProtection/>
  <mergeCells count="88">
    <mergeCell ref="K8:L8"/>
    <mergeCell ref="G5:H5"/>
    <mergeCell ref="K5:L5"/>
    <mergeCell ref="A6:B6"/>
    <mergeCell ref="A7:B7"/>
    <mergeCell ref="C7:D7"/>
    <mergeCell ref="G7:H7"/>
    <mergeCell ref="A1:L1"/>
    <mergeCell ref="K2:L2"/>
    <mergeCell ref="A3:L3"/>
    <mergeCell ref="A5:B5"/>
    <mergeCell ref="C5:D5"/>
    <mergeCell ref="C6:D6"/>
    <mergeCell ref="G6:H6"/>
    <mergeCell ref="H10:I10"/>
    <mergeCell ref="A9:B9"/>
    <mergeCell ref="H9:I9"/>
    <mergeCell ref="H12:I12"/>
    <mergeCell ref="H13:I13"/>
    <mergeCell ref="G10:G15"/>
    <mergeCell ref="H11:I11"/>
    <mergeCell ref="H14:I14"/>
    <mergeCell ref="H15:I15"/>
    <mergeCell ref="H16:I16"/>
    <mergeCell ref="A10:A17"/>
    <mergeCell ref="B10:C10"/>
    <mergeCell ref="B16:C16"/>
    <mergeCell ref="B12:B15"/>
    <mergeCell ref="B17:C17"/>
    <mergeCell ref="B11:C11"/>
    <mergeCell ref="F12:F15"/>
    <mergeCell ref="H17:I17"/>
    <mergeCell ref="H19:I19"/>
    <mergeCell ref="J19:J25"/>
    <mergeCell ref="H22:I22"/>
    <mergeCell ref="H24:I24"/>
    <mergeCell ref="H25:I25"/>
    <mergeCell ref="H23:I23"/>
    <mergeCell ref="H20:I20"/>
    <mergeCell ref="H21:I21"/>
    <mergeCell ref="L26:L33"/>
    <mergeCell ref="K19:K25"/>
    <mergeCell ref="K26:K33"/>
    <mergeCell ref="J26:J33"/>
    <mergeCell ref="L19:L25"/>
    <mergeCell ref="H54:I54"/>
    <mergeCell ref="H47:I47"/>
    <mergeCell ref="H48:I48"/>
    <mergeCell ref="H49:I49"/>
    <mergeCell ref="H53:I53"/>
    <mergeCell ref="H50:I50"/>
    <mergeCell ref="H51:I51"/>
    <mergeCell ref="F19:F25"/>
    <mergeCell ref="B39:B44"/>
    <mergeCell ref="H34:I34"/>
    <mergeCell ref="H29:I29"/>
    <mergeCell ref="H32:I32"/>
    <mergeCell ref="H33:I33"/>
    <mergeCell ref="H36:I36"/>
    <mergeCell ref="H44:I44"/>
    <mergeCell ref="H43:I43"/>
    <mergeCell ref="H40:I40"/>
    <mergeCell ref="B54:C54"/>
    <mergeCell ref="B47:B50"/>
    <mergeCell ref="B53:C53"/>
    <mergeCell ref="A19:A54"/>
    <mergeCell ref="B19:B38"/>
    <mergeCell ref="B51:C51"/>
    <mergeCell ref="B52:C52"/>
    <mergeCell ref="G19:G53"/>
    <mergeCell ref="H41:I41"/>
    <mergeCell ref="H38:I38"/>
    <mergeCell ref="H26:I26"/>
    <mergeCell ref="H30:I30"/>
    <mergeCell ref="H31:I31"/>
    <mergeCell ref="H52:I52"/>
    <mergeCell ref="H46:I46"/>
    <mergeCell ref="H45:I45"/>
    <mergeCell ref="H39:I39"/>
    <mergeCell ref="B45:B46"/>
    <mergeCell ref="F47:F50"/>
    <mergeCell ref="C26:C33"/>
    <mergeCell ref="F26:F33"/>
    <mergeCell ref="H27:I27"/>
    <mergeCell ref="H42:I42"/>
    <mergeCell ref="H37:I37"/>
    <mergeCell ref="H35:I35"/>
    <mergeCell ref="H28:I28"/>
  </mergeCells>
  <printOptions/>
  <pageMargins left="0.15748031496062992" right="0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6">
      <selection activeCell="H13" sqref="H13:I13"/>
    </sheetView>
  </sheetViews>
  <sheetFormatPr defaultColWidth="9.00390625" defaultRowHeight="16.5"/>
  <cols>
    <col min="1" max="1" width="2.875" style="0" customWidth="1"/>
    <col min="2" max="2" width="7.75390625" style="0" customWidth="1"/>
    <col min="4" max="4" width="4.125" style="0" customWidth="1"/>
    <col min="5" max="5" width="8.375" style="0" customWidth="1"/>
    <col min="6" max="6" width="9.375" style="0" customWidth="1"/>
    <col min="7" max="7" width="8.25390625" style="0" customWidth="1"/>
    <col min="8" max="8" width="4.00390625" style="0" customWidth="1"/>
    <col min="9" max="9" width="15.00390625" style="0" customWidth="1"/>
    <col min="11" max="11" width="10.25390625" style="0" customWidth="1"/>
    <col min="12" max="12" width="12.50390625" style="0" customWidth="1"/>
  </cols>
  <sheetData>
    <row r="1" spans="1:12" ht="19.5">
      <c r="A1" s="127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6.5">
      <c r="A2" s="1"/>
      <c r="B2" s="1"/>
      <c r="C2" s="1"/>
      <c r="D2" s="2"/>
      <c r="E2" s="3"/>
      <c r="F2" s="4"/>
      <c r="G2" s="4"/>
      <c r="H2" s="1"/>
      <c r="I2" s="1"/>
      <c r="J2" s="5" t="s">
        <v>32</v>
      </c>
      <c r="K2" s="128" t="s">
        <v>88</v>
      </c>
      <c r="L2" s="128"/>
    </row>
    <row r="3" spans="1:12" ht="17.25" thickBot="1">
      <c r="A3" s="128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7.25" customHeight="1" thickBot="1">
      <c r="A4" s="1"/>
      <c r="B4" s="1"/>
      <c r="C4" s="1"/>
      <c r="D4" s="2"/>
      <c r="E4" s="3"/>
      <c r="F4" s="4"/>
      <c r="G4" s="4"/>
      <c r="H4" s="1"/>
      <c r="I4" s="1"/>
      <c r="J4" s="5"/>
      <c r="K4" s="56" t="s">
        <v>91</v>
      </c>
      <c r="L4" s="55"/>
    </row>
    <row r="5" spans="1:12" ht="16.5" customHeight="1">
      <c r="A5" s="130" t="s">
        <v>0</v>
      </c>
      <c r="B5" s="131"/>
      <c r="C5" s="132">
        <f>SUM(G10)</f>
        <v>277850</v>
      </c>
      <c r="D5" s="133"/>
      <c r="E5" s="3"/>
      <c r="F5" s="47"/>
      <c r="G5" s="130" t="s">
        <v>107</v>
      </c>
      <c r="H5" s="135"/>
      <c r="I5" s="50">
        <v>1026475</v>
      </c>
      <c r="J5" s="64" t="s">
        <v>32</v>
      </c>
      <c r="K5" s="154" t="s">
        <v>114</v>
      </c>
      <c r="L5" s="155"/>
    </row>
    <row r="6" spans="1:12" ht="16.5">
      <c r="A6" s="124" t="s">
        <v>1</v>
      </c>
      <c r="B6" s="93"/>
      <c r="C6" s="122">
        <f>SUM(G19)</f>
        <v>77287</v>
      </c>
      <c r="D6" s="123"/>
      <c r="E6" s="3"/>
      <c r="F6" s="26"/>
      <c r="G6" s="124" t="s">
        <v>2</v>
      </c>
      <c r="H6" s="125"/>
      <c r="I6" s="51">
        <v>200563</v>
      </c>
      <c r="J6" s="62"/>
      <c r="K6" s="154"/>
      <c r="L6" s="155"/>
    </row>
    <row r="7" spans="1:12" ht="17.25" thickBot="1">
      <c r="A7" s="138" t="s">
        <v>2</v>
      </c>
      <c r="B7" s="139"/>
      <c r="C7" s="140">
        <v>200563</v>
      </c>
      <c r="D7" s="141"/>
      <c r="E7" s="3"/>
      <c r="F7" s="26"/>
      <c r="G7" s="138" t="s">
        <v>3</v>
      </c>
      <c r="H7" s="142"/>
      <c r="I7" s="52">
        <f>SUM(I5,I6-257415)</f>
        <v>969623</v>
      </c>
      <c r="J7" s="62" t="s">
        <v>32</v>
      </c>
      <c r="K7" s="156"/>
      <c r="L7" s="157"/>
    </row>
    <row r="8" spans="1:12" ht="16.5">
      <c r="A8" s="1"/>
      <c r="B8" s="1"/>
      <c r="C8" s="1"/>
      <c r="D8" s="2"/>
      <c r="E8" s="3"/>
      <c r="F8" s="4"/>
      <c r="G8" s="4"/>
      <c r="H8" s="1"/>
      <c r="I8" s="1"/>
      <c r="J8" s="5"/>
      <c r="K8" s="134"/>
      <c r="L8" s="134"/>
    </row>
    <row r="9" spans="1:12" ht="49.5">
      <c r="A9" s="126" t="s">
        <v>4</v>
      </c>
      <c r="B9" s="126"/>
      <c r="C9" s="6" t="s">
        <v>5</v>
      </c>
      <c r="D9" s="7" t="s">
        <v>6</v>
      </c>
      <c r="E9" s="8" t="s">
        <v>7</v>
      </c>
      <c r="F9" s="8" t="s">
        <v>14</v>
      </c>
      <c r="G9" s="8" t="s">
        <v>29</v>
      </c>
      <c r="H9" s="126" t="s">
        <v>8</v>
      </c>
      <c r="I9" s="126"/>
      <c r="J9" s="9" t="s">
        <v>34</v>
      </c>
      <c r="K9" s="9" t="s">
        <v>9</v>
      </c>
      <c r="L9" s="6" t="s">
        <v>63</v>
      </c>
    </row>
    <row r="10" spans="1:12" ht="21.75" customHeight="1">
      <c r="A10" s="114" t="s">
        <v>35</v>
      </c>
      <c r="B10" s="91" t="s">
        <v>36</v>
      </c>
      <c r="C10" s="115"/>
      <c r="D10" s="11" t="s">
        <v>10</v>
      </c>
      <c r="E10" s="12">
        <v>3000</v>
      </c>
      <c r="F10" s="12">
        <f>SUM(E10)</f>
        <v>3000</v>
      </c>
      <c r="G10" s="79">
        <f>SUM(F10,F11,F12)</f>
        <v>277850</v>
      </c>
      <c r="H10" s="83" t="s">
        <v>117</v>
      </c>
      <c r="I10" s="84"/>
      <c r="J10" s="14">
        <v>21000</v>
      </c>
      <c r="K10" s="14">
        <f>SUM(J10,F10)</f>
        <v>24000</v>
      </c>
      <c r="L10" s="15">
        <v>30000</v>
      </c>
    </row>
    <row r="11" spans="1:12" ht="16.5">
      <c r="A11" s="114"/>
      <c r="B11" s="91" t="s">
        <v>37</v>
      </c>
      <c r="C11" s="93"/>
      <c r="D11" s="11" t="s">
        <v>10</v>
      </c>
      <c r="E11" s="12">
        <v>270000</v>
      </c>
      <c r="F11" s="12">
        <f>SUM(E11)</f>
        <v>270000</v>
      </c>
      <c r="G11" s="80"/>
      <c r="H11" s="72" t="s">
        <v>108</v>
      </c>
      <c r="I11" s="73"/>
      <c r="J11" s="14">
        <v>558000</v>
      </c>
      <c r="K11" s="14">
        <f>SUM(J11,F11)</f>
        <v>828000</v>
      </c>
      <c r="L11" s="16">
        <v>825000</v>
      </c>
    </row>
    <row r="12" spans="1:12" ht="16.5">
      <c r="A12" s="114"/>
      <c r="B12" s="99" t="s">
        <v>38</v>
      </c>
      <c r="C12" s="18" t="s">
        <v>11</v>
      </c>
      <c r="D12" s="11"/>
      <c r="E12" s="12"/>
      <c r="F12" s="87">
        <f>SUM(E12,E13,E14,E15)</f>
        <v>4850</v>
      </c>
      <c r="G12" s="80"/>
      <c r="H12" s="118"/>
      <c r="I12" s="118"/>
      <c r="J12" s="20">
        <v>0</v>
      </c>
      <c r="K12" s="12">
        <f>SUM(J12,E12)</f>
        <v>0</v>
      </c>
      <c r="L12" s="16">
        <v>10000</v>
      </c>
    </row>
    <row r="13" spans="1:12" ht="16.5">
      <c r="A13" s="114"/>
      <c r="B13" s="116"/>
      <c r="C13" s="18" t="s">
        <v>12</v>
      </c>
      <c r="D13" s="11"/>
      <c r="E13" s="12">
        <v>0</v>
      </c>
      <c r="F13" s="88"/>
      <c r="G13" s="80"/>
      <c r="H13" s="83" t="s">
        <v>32</v>
      </c>
      <c r="I13" s="84"/>
      <c r="J13" s="14">
        <v>0</v>
      </c>
      <c r="K13" s="14">
        <f>SUM(J13,E13)</f>
        <v>0</v>
      </c>
      <c r="L13" s="16">
        <v>300000</v>
      </c>
    </row>
    <row r="14" spans="1:12" ht="16.5">
      <c r="A14" s="114"/>
      <c r="B14" s="116"/>
      <c r="C14" s="18" t="s">
        <v>13</v>
      </c>
      <c r="D14" s="11"/>
      <c r="E14" s="12">
        <v>4850</v>
      </c>
      <c r="F14" s="88"/>
      <c r="G14" s="80"/>
      <c r="H14" s="72" t="s">
        <v>90</v>
      </c>
      <c r="I14" s="73"/>
      <c r="J14" s="14">
        <v>3750</v>
      </c>
      <c r="K14" s="14">
        <f>SUM(J14,E14)</f>
        <v>8600</v>
      </c>
      <c r="L14" s="16">
        <v>60000</v>
      </c>
    </row>
    <row r="15" spans="1:12" ht="16.5">
      <c r="A15" s="114"/>
      <c r="B15" s="82"/>
      <c r="C15" s="18" t="s">
        <v>39</v>
      </c>
      <c r="D15" s="11" t="s">
        <v>32</v>
      </c>
      <c r="E15" s="12">
        <v>0</v>
      </c>
      <c r="F15" s="117"/>
      <c r="G15" s="147"/>
      <c r="H15" s="83" t="s">
        <v>32</v>
      </c>
      <c r="I15" s="111"/>
      <c r="J15" s="14">
        <v>0</v>
      </c>
      <c r="K15" s="14">
        <f>SUM(J15,E15)</f>
        <v>0</v>
      </c>
      <c r="L15" s="21"/>
    </row>
    <row r="16" spans="1:12" ht="16.5">
      <c r="A16" s="114"/>
      <c r="B16" s="91" t="s">
        <v>41</v>
      </c>
      <c r="C16" s="93"/>
      <c r="D16" s="11"/>
      <c r="E16" s="23">
        <v>-257415</v>
      </c>
      <c r="F16" s="23">
        <v>-257415</v>
      </c>
      <c r="G16" s="61"/>
      <c r="H16" s="74" t="s">
        <v>111</v>
      </c>
      <c r="I16" s="75"/>
      <c r="J16" s="14">
        <v>517518</v>
      </c>
      <c r="K16" s="14">
        <f>SUM(J16,E16)</f>
        <v>260103</v>
      </c>
      <c r="L16" s="16">
        <v>260103</v>
      </c>
    </row>
    <row r="17" spans="1:12" ht="24" customHeight="1">
      <c r="A17" s="114"/>
      <c r="B17" s="91" t="s">
        <v>42</v>
      </c>
      <c r="C17" s="115"/>
      <c r="D17" s="11"/>
      <c r="E17" s="22">
        <v>7500</v>
      </c>
      <c r="F17" s="23">
        <f>SUM(E17)</f>
        <v>7500</v>
      </c>
      <c r="G17" s="13">
        <f>SUM(F17)</f>
        <v>7500</v>
      </c>
      <c r="H17" s="102" t="s">
        <v>66</v>
      </c>
      <c r="I17" s="102"/>
      <c r="J17" s="14"/>
      <c r="K17" s="14"/>
      <c r="L17" s="16"/>
    </row>
    <row r="18" spans="1:12" ht="16.5">
      <c r="A18" s="24"/>
      <c r="B18" s="25"/>
      <c r="C18" s="26"/>
      <c r="D18" s="27"/>
      <c r="E18" s="28"/>
      <c r="F18" s="28"/>
      <c r="G18" s="29"/>
      <c r="H18" s="30"/>
      <c r="I18" s="30"/>
      <c r="J18" s="31"/>
      <c r="K18" s="31"/>
      <c r="L18" s="31"/>
    </row>
    <row r="19" spans="1:12" ht="16.5">
      <c r="A19" s="94" t="s">
        <v>43</v>
      </c>
      <c r="B19" s="86" t="s">
        <v>30</v>
      </c>
      <c r="C19" s="42" t="s">
        <v>44</v>
      </c>
      <c r="D19" s="32">
        <v>40949</v>
      </c>
      <c r="E19" s="12">
        <v>45</v>
      </c>
      <c r="F19" s="78">
        <f>SUM(E19,,E20,E21,E22)</f>
        <v>842</v>
      </c>
      <c r="G19" s="79">
        <f>SUM(F19,F23,F29,F30,F31,F32,F33,F34,F37,F38,F39,F40,F41,F42,F43,F44,F48,F49,F50)</f>
        <v>77287</v>
      </c>
      <c r="H19" s="83" t="s">
        <v>106</v>
      </c>
      <c r="I19" s="84"/>
      <c r="J19" s="105">
        <v>1554</v>
      </c>
      <c r="K19" s="105">
        <f>SUM(J19,F19)</f>
        <v>2396</v>
      </c>
      <c r="L19" s="109">
        <v>30000</v>
      </c>
    </row>
    <row r="20" spans="1:12" ht="27.75" customHeight="1">
      <c r="A20" s="95"/>
      <c r="B20" s="86"/>
      <c r="C20" s="43"/>
      <c r="D20" s="32">
        <v>40953</v>
      </c>
      <c r="E20" s="12">
        <v>10</v>
      </c>
      <c r="F20" s="98"/>
      <c r="G20" s="80"/>
      <c r="H20" s="83" t="s">
        <v>105</v>
      </c>
      <c r="I20" s="84"/>
      <c r="J20" s="106"/>
      <c r="K20" s="107"/>
      <c r="L20" s="110"/>
    </row>
    <row r="21" spans="1:12" ht="20.25" customHeight="1">
      <c r="A21" s="95"/>
      <c r="B21" s="86"/>
      <c r="C21" s="44" t="s">
        <v>45</v>
      </c>
      <c r="D21" s="32">
        <v>40954</v>
      </c>
      <c r="E21" s="12">
        <v>136</v>
      </c>
      <c r="F21" s="98"/>
      <c r="G21" s="80"/>
      <c r="H21" s="83" t="s">
        <v>104</v>
      </c>
      <c r="I21" s="84"/>
      <c r="J21" s="106"/>
      <c r="K21" s="107"/>
      <c r="L21" s="110"/>
    </row>
    <row r="22" spans="1:12" ht="29.25" customHeight="1">
      <c r="A22" s="95"/>
      <c r="B22" s="86"/>
      <c r="C22" s="45" t="s">
        <v>31</v>
      </c>
      <c r="D22" s="32">
        <v>40956</v>
      </c>
      <c r="E22" s="12">
        <v>651</v>
      </c>
      <c r="F22" s="98"/>
      <c r="G22" s="80"/>
      <c r="H22" s="74" t="s">
        <v>103</v>
      </c>
      <c r="I22" s="75"/>
      <c r="J22" s="106"/>
      <c r="K22" s="107"/>
      <c r="L22" s="110"/>
    </row>
    <row r="23" spans="1:12" ht="28.5" customHeight="1">
      <c r="A23" s="95"/>
      <c r="B23" s="86"/>
      <c r="C23" s="90" t="s">
        <v>15</v>
      </c>
      <c r="D23" s="11">
        <v>40940</v>
      </c>
      <c r="E23" s="3">
        <v>30</v>
      </c>
      <c r="F23" s="78">
        <f>SUM(E23,,E24,,E25,E26,E27,E28)</f>
        <v>1482</v>
      </c>
      <c r="G23" s="80"/>
      <c r="H23" s="74" t="s">
        <v>102</v>
      </c>
      <c r="I23" s="75"/>
      <c r="J23" s="148">
        <v>7751</v>
      </c>
      <c r="K23" s="148">
        <f>SUM(J23,F23)</f>
        <v>9233</v>
      </c>
      <c r="L23" s="144">
        <v>50000</v>
      </c>
    </row>
    <row r="24" spans="1:12" ht="30.75" customHeight="1">
      <c r="A24" s="95"/>
      <c r="B24" s="86"/>
      <c r="C24" s="76"/>
      <c r="D24" s="11">
        <v>40940</v>
      </c>
      <c r="E24" s="12">
        <v>50</v>
      </c>
      <c r="F24" s="78"/>
      <c r="G24" s="80"/>
      <c r="H24" s="83" t="s">
        <v>101</v>
      </c>
      <c r="I24" s="84"/>
      <c r="J24" s="107"/>
      <c r="K24" s="107"/>
      <c r="L24" s="153"/>
    </row>
    <row r="25" spans="1:12" ht="28.5" customHeight="1">
      <c r="A25" s="95"/>
      <c r="B25" s="86"/>
      <c r="C25" s="76"/>
      <c r="D25" s="11">
        <v>40953</v>
      </c>
      <c r="E25" s="12">
        <v>115</v>
      </c>
      <c r="F25" s="78"/>
      <c r="G25" s="80"/>
      <c r="H25" s="83" t="s">
        <v>100</v>
      </c>
      <c r="I25" s="84"/>
      <c r="J25" s="107"/>
      <c r="K25" s="107"/>
      <c r="L25" s="153"/>
    </row>
    <row r="26" spans="1:12" ht="16.5">
      <c r="A26" s="95"/>
      <c r="B26" s="86"/>
      <c r="C26" s="76"/>
      <c r="D26" s="11">
        <v>40965</v>
      </c>
      <c r="E26" s="12">
        <v>1017</v>
      </c>
      <c r="F26" s="78"/>
      <c r="G26" s="80"/>
      <c r="H26" s="83" t="s">
        <v>71</v>
      </c>
      <c r="I26" s="84"/>
      <c r="J26" s="107"/>
      <c r="K26" s="107"/>
      <c r="L26" s="153"/>
    </row>
    <row r="27" spans="1:12" ht="26.25" customHeight="1">
      <c r="A27" s="95"/>
      <c r="B27" s="86"/>
      <c r="C27" s="76"/>
      <c r="D27" s="11">
        <v>40968</v>
      </c>
      <c r="E27" s="12">
        <v>30</v>
      </c>
      <c r="F27" s="78"/>
      <c r="G27" s="80"/>
      <c r="H27" s="74" t="s">
        <v>99</v>
      </c>
      <c r="I27" s="75"/>
      <c r="J27" s="107"/>
      <c r="K27" s="107"/>
      <c r="L27" s="153"/>
    </row>
    <row r="28" spans="1:12" ht="29.25" customHeight="1">
      <c r="A28" s="95"/>
      <c r="B28" s="86"/>
      <c r="C28" s="77"/>
      <c r="D28" s="54">
        <v>40968</v>
      </c>
      <c r="E28" s="46">
        <v>240</v>
      </c>
      <c r="F28" s="78"/>
      <c r="G28" s="80"/>
      <c r="H28" s="74" t="s">
        <v>113</v>
      </c>
      <c r="I28" s="75"/>
      <c r="J28" s="107"/>
      <c r="K28" s="107"/>
      <c r="L28" s="153"/>
    </row>
    <row r="29" spans="1:12" ht="27" customHeight="1">
      <c r="A29" s="95"/>
      <c r="B29" s="86"/>
      <c r="C29" s="37" t="s">
        <v>16</v>
      </c>
      <c r="D29" s="11">
        <v>40962</v>
      </c>
      <c r="E29" s="12">
        <v>1000</v>
      </c>
      <c r="F29" s="57">
        <f>SUM(E29)</f>
        <v>1000</v>
      </c>
      <c r="G29" s="80"/>
      <c r="H29" s="83" t="s">
        <v>98</v>
      </c>
      <c r="I29" s="84"/>
      <c r="J29" s="66">
        <v>1000</v>
      </c>
      <c r="K29" s="66">
        <f>SUM(J29,F29)</f>
        <v>2000</v>
      </c>
      <c r="L29" s="59">
        <v>40000</v>
      </c>
    </row>
    <row r="30" spans="1:12" ht="16.5">
      <c r="A30" s="95"/>
      <c r="B30" s="86"/>
      <c r="C30" s="10" t="s">
        <v>17</v>
      </c>
      <c r="D30" s="11">
        <v>40968</v>
      </c>
      <c r="E30" s="12">
        <v>10000</v>
      </c>
      <c r="F30" s="12">
        <f>SUM(E30)</f>
        <v>10000</v>
      </c>
      <c r="G30" s="80"/>
      <c r="H30" s="83" t="s">
        <v>32</v>
      </c>
      <c r="I30" s="84"/>
      <c r="J30" s="14">
        <v>10000</v>
      </c>
      <c r="K30" s="14">
        <f aca="true" t="shared" si="0" ref="K30:K40">SUM(J30,F30)</f>
        <v>20000</v>
      </c>
      <c r="L30" s="16">
        <v>130000</v>
      </c>
    </row>
    <row r="31" spans="1:12" ht="22.5">
      <c r="A31" s="95"/>
      <c r="B31" s="86"/>
      <c r="C31" s="41" t="s">
        <v>59</v>
      </c>
      <c r="D31" s="11">
        <v>40968</v>
      </c>
      <c r="E31" s="12">
        <v>1532</v>
      </c>
      <c r="F31" s="12">
        <f>SUM(E31)</f>
        <v>1532</v>
      </c>
      <c r="G31" s="80"/>
      <c r="H31" s="83"/>
      <c r="I31" s="84"/>
      <c r="J31" s="14">
        <v>1532</v>
      </c>
      <c r="K31" s="14">
        <f t="shared" si="0"/>
        <v>3064</v>
      </c>
      <c r="L31" s="16">
        <v>20000</v>
      </c>
    </row>
    <row r="32" spans="1:12" ht="16.5">
      <c r="A32" s="95"/>
      <c r="B32" s="86"/>
      <c r="C32" s="10" t="s">
        <v>47</v>
      </c>
      <c r="D32" s="11" t="s">
        <v>32</v>
      </c>
      <c r="E32" s="12" t="s">
        <v>32</v>
      </c>
      <c r="F32" s="12" t="s">
        <v>32</v>
      </c>
      <c r="G32" s="80"/>
      <c r="H32" s="85" t="s">
        <v>32</v>
      </c>
      <c r="I32" s="85"/>
      <c r="J32" s="23">
        <v>0</v>
      </c>
      <c r="K32" s="12">
        <f t="shared" si="0"/>
        <v>0</v>
      </c>
      <c r="L32" s="16">
        <v>10000</v>
      </c>
    </row>
    <row r="33" spans="1:12" ht="16.5">
      <c r="A33" s="95"/>
      <c r="B33" s="86"/>
      <c r="C33" s="35" t="s">
        <v>18</v>
      </c>
      <c r="D33" s="11" t="s">
        <v>32</v>
      </c>
      <c r="E33" s="12" t="s">
        <v>32</v>
      </c>
      <c r="F33" s="12" t="s">
        <v>32</v>
      </c>
      <c r="G33" s="80"/>
      <c r="H33" s="83" t="s">
        <v>32</v>
      </c>
      <c r="I33" s="84"/>
      <c r="J33" s="14">
        <v>0</v>
      </c>
      <c r="K33" s="14">
        <f t="shared" si="0"/>
        <v>0</v>
      </c>
      <c r="L33" s="16">
        <v>26000</v>
      </c>
    </row>
    <row r="34" spans="1:12" ht="16.5">
      <c r="A34" s="95"/>
      <c r="B34" s="99" t="s">
        <v>49</v>
      </c>
      <c r="C34" s="99" t="s">
        <v>19</v>
      </c>
      <c r="D34" s="11">
        <v>40950</v>
      </c>
      <c r="E34" s="12">
        <v>1523</v>
      </c>
      <c r="F34" s="87">
        <f>SUM(E34,E35,E36)</f>
        <v>8773</v>
      </c>
      <c r="G34" s="80"/>
      <c r="H34" s="83" t="s">
        <v>97</v>
      </c>
      <c r="I34" s="84"/>
      <c r="J34" s="148">
        <v>0</v>
      </c>
      <c r="K34" s="148">
        <f t="shared" si="0"/>
        <v>8773</v>
      </c>
      <c r="L34" s="144">
        <v>60000</v>
      </c>
    </row>
    <row r="35" spans="1:12" ht="16.5">
      <c r="A35" s="95"/>
      <c r="B35" s="100"/>
      <c r="C35" s="100"/>
      <c r="D35" s="11">
        <v>40954</v>
      </c>
      <c r="E35" s="12">
        <v>5500</v>
      </c>
      <c r="F35" s="88"/>
      <c r="G35" s="80"/>
      <c r="H35" s="83" t="s">
        <v>96</v>
      </c>
      <c r="I35" s="84"/>
      <c r="J35" s="149"/>
      <c r="K35" s="149"/>
      <c r="L35" s="145"/>
    </row>
    <row r="36" spans="1:12" ht="23.25" customHeight="1">
      <c r="A36" s="95"/>
      <c r="B36" s="100"/>
      <c r="C36" s="101"/>
      <c r="D36" s="11">
        <v>40956</v>
      </c>
      <c r="E36" s="12">
        <v>1750</v>
      </c>
      <c r="F36" s="89"/>
      <c r="G36" s="80"/>
      <c r="H36" s="83" t="s">
        <v>95</v>
      </c>
      <c r="I36" s="84"/>
      <c r="J36" s="150"/>
      <c r="K36" s="150"/>
      <c r="L36" s="146"/>
    </row>
    <row r="37" spans="1:12" ht="16.5">
      <c r="A37" s="95"/>
      <c r="B37" s="100"/>
      <c r="C37" s="37" t="s">
        <v>20</v>
      </c>
      <c r="D37" s="11" t="s">
        <v>32</v>
      </c>
      <c r="E37" s="12">
        <v>0</v>
      </c>
      <c r="F37" s="19">
        <f>SUM(E37)</f>
        <v>0</v>
      </c>
      <c r="G37" s="80"/>
      <c r="H37" s="85" t="s">
        <v>32</v>
      </c>
      <c r="I37" s="85"/>
      <c r="J37" s="33">
        <v>48500</v>
      </c>
      <c r="K37" s="33">
        <f t="shared" si="0"/>
        <v>48500</v>
      </c>
      <c r="L37" s="34">
        <v>200000</v>
      </c>
    </row>
    <row r="38" spans="1:12" ht="16.5">
      <c r="A38" s="95"/>
      <c r="B38" s="100"/>
      <c r="C38" s="18" t="s">
        <v>21</v>
      </c>
      <c r="D38" s="11">
        <v>40965</v>
      </c>
      <c r="E38" s="12">
        <v>1118</v>
      </c>
      <c r="F38" s="12">
        <f>SUM(E38)</f>
        <v>1118</v>
      </c>
      <c r="G38" s="80"/>
      <c r="H38" s="85" t="s">
        <v>50</v>
      </c>
      <c r="I38" s="85"/>
      <c r="J38" s="14">
        <v>1516</v>
      </c>
      <c r="K38" s="14">
        <f t="shared" si="0"/>
        <v>2634</v>
      </c>
      <c r="L38" s="16">
        <v>35000</v>
      </c>
    </row>
    <row r="39" spans="1:12" ht="35.25" customHeight="1">
      <c r="A39" s="95"/>
      <c r="B39" s="100"/>
      <c r="C39" s="18" t="s">
        <v>22</v>
      </c>
      <c r="D39" s="11">
        <v>40949</v>
      </c>
      <c r="E39" s="12">
        <v>80</v>
      </c>
      <c r="F39" s="12">
        <f>SUM(E39)</f>
        <v>80</v>
      </c>
      <c r="G39" s="80"/>
      <c r="H39" s="151" t="s">
        <v>94</v>
      </c>
      <c r="I39" s="151"/>
      <c r="J39" s="20">
        <v>240</v>
      </c>
      <c r="K39" s="12">
        <f t="shared" si="0"/>
        <v>320</v>
      </c>
      <c r="L39" s="16">
        <v>5000</v>
      </c>
    </row>
    <row r="40" spans="1:12" ht="21">
      <c r="A40" s="95"/>
      <c r="B40" s="100"/>
      <c r="C40" s="38" t="s">
        <v>23</v>
      </c>
      <c r="D40" s="11" t="s">
        <v>10</v>
      </c>
      <c r="E40" s="12"/>
      <c r="F40" s="12"/>
      <c r="G40" s="80"/>
      <c r="H40" s="85"/>
      <c r="I40" s="85"/>
      <c r="J40" s="14">
        <v>0</v>
      </c>
      <c r="K40" s="14">
        <f t="shared" si="0"/>
        <v>0</v>
      </c>
      <c r="L40" s="16">
        <v>20000</v>
      </c>
    </row>
    <row r="41" spans="1:12" ht="16.5">
      <c r="A41" s="95"/>
      <c r="B41" s="101"/>
      <c r="C41" s="18" t="s">
        <v>24</v>
      </c>
      <c r="D41" s="11" t="s">
        <v>32</v>
      </c>
      <c r="E41" s="12" t="s">
        <v>32</v>
      </c>
      <c r="F41" s="12" t="s">
        <v>32</v>
      </c>
      <c r="G41" s="80"/>
      <c r="H41" s="85" t="s">
        <v>32</v>
      </c>
      <c r="I41" s="85"/>
      <c r="J41" s="23">
        <v>0</v>
      </c>
      <c r="K41" s="12">
        <f>SUM(F41)</f>
        <v>0</v>
      </c>
      <c r="L41" s="16">
        <v>15000</v>
      </c>
    </row>
    <row r="42" spans="1:12" ht="16.5">
      <c r="A42" s="95"/>
      <c r="B42" s="86" t="s">
        <v>51</v>
      </c>
      <c r="C42" s="18" t="s">
        <v>25</v>
      </c>
      <c r="D42" s="11" t="s">
        <v>32</v>
      </c>
      <c r="E42" s="12" t="s">
        <v>32</v>
      </c>
      <c r="F42" s="12"/>
      <c r="G42" s="80"/>
      <c r="H42" s="85" t="s">
        <v>32</v>
      </c>
      <c r="I42" s="85"/>
      <c r="J42" s="14">
        <v>0</v>
      </c>
      <c r="K42" s="14">
        <f aca="true" t="shared" si="1" ref="K42:K47">SUM(J42,E42)</f>
        <v>0</v>
      </c>
      <c r="L42" s="16">
        <v>24000</v>
      </c>
    </row>
    <row r="43" spans="1:12" ht="28.5">
      <c r="A43" s="95"/>
      <c r="B43" s="86"/>
      <c r="C43" s="39" t="s">
        <v>52</v>
      </c>
      <c r="D43" s="11"/>
      <c r="E43" s="12" t="s">
        <v>32</v>
      </c>
      <c r="F43" s="36" t="s">
        <v>32</v>
      </c>
      <c r="G43" s="80"/>
      <c r="H43" s="85"/>
      <c r="I43" s="85"/>
      <c r="J43" s="20">
        <v>0</v>
      </c>
      <c r="K43" s="12">
        <f t="shared" si="1"/>
        <v>0</v>
      </c>
      <c r="L43" s="16">
        <v>20000</v>
      </c>
    </row>
    <row r="44" spans="1:12" ht="16.5">
      <c r="A44" s="95"/>
      <c r="B44" s="86" t="s">
        <v>53</v>
      </c>
      <c r="C44" s="18" t="s">
        <v>26</v>
      </c>
      <c r="D44" s="11" t="s">
        <v>10</v>
      </c>
      <c r="E44" s="12"/>
      <c r="F44" s="87">
        <f>SUM(E44,E45,E46,E47)</f>
        <v>15300</v>
      </c>
      <c r="G44" s="80"/>
      <c r="H44" s="85"/>
      <c r="I44" s="85"/>
      <c r="J44" s="14">
        <v>0</v>
      </c>
      <c r="K44" s="14">
        <f t="shared" si="1"/>
        <v>0</v>
      </c>
      <c r="L44" s="16">
        <v>200000</v>
      </c>
    </row>
    <row r="45" spans="1:12" ht="16.5">
      <c r="A45" s="95"/>
      <c r="B45" s="86"/>
      <c r="C45" s="60" t="s">
        <v>27</v>
      </c>
      <c r="D45" s="11">
        <v>40968</v>
      </c>
      <c r="E45" s="12">
        <v>15300</v>
      </c>
      <c r="F45" s="88"/>
      <c r="G45" s="80"/>
      <c r="H45" s="83" t="s">
        <v>93</v>
      </c>
      <c r="I45" s="84"/>
      <c r="J45" s="58">
        <v>0</v>
      </c>
      <c r="K45" s="33">
        <f>SUM(J45,E45,E46)</f>
        <v>15300</v>
      </c>
      <c r="L45" s="34">
        <v>120000</v>
      </c>
    </row>
    <row r="46" spans="1:12" ht="16.5">
      <c r="A46" s="95"/>
      <c r="B46" s="86"/>
      <c r="C46" s="18" t="s">
        <v>28</v>
      </c>
      <c r="D46" s="11"/>
      <c r="E46" s="12"/>
      <c r="F46" s="88"/>
      <c r="G46" s="80"/>
      <c r="H46" s="85"/>
      <c r="I46" s="85"/>
      <c r="J46" s="14">
        <v>0</v>
      </c>
      <c r="K46" s="14">
        <f t="shared" si="1"/>
        <v>0</v>
      </c>
      <c r="L46" s="16">
        <v>40000</v>
      </c>
    </row>
    <row r="47" spans="1:12" ht="16.5">
      <c r="A47" s="95"/>
      <c r="B47" s="86"/>
      <c r="C47" s="18" t="s">
        <v>54</v>
      </c>
      <c r="D47" s="11" t="s">
        <v>32</v>
      </c>
      <c r="E47" s="12" t="s">
        <v>32</v>
      </c>
      <c r="F47" s="89"/>
      <c r="G47" s="80"/>
      <c r="H47" s="85"/>
      <c r="I47" s="85"/>
      <c r="J47" s="20">
        <v>0</v>
      </c>
      <c r="K47" s="12">
        <f t="shared" si="1"/>
        <v>0</v>
      </c>
      <c r="L47" s="16">
        <v>20000</v>
      </c>
    </row>
    <row r="48" spans="1:12" ht="16.5">
      <c r="A48" s="95"/>
      <c r="B48" s="97" t="s">
        <v>55</v>
      </c>
      <c r="C48" s="90"/>
      <c r="D48" s="11" t="s">
        <v>32</v>
      </c>
      <c r="E48" s="12">
        <v>0</v>
      </c>
      <c r="F48" s="19">
        <f>SUM(E48)</f>
        <v>0</v>
      </c>
      <c r="G48" s="80"/>
      <c r="H48" s="74" t="s">
        <v>32</v>
      </c>
      <c r="I48" s="75"/>
      <c r="J48" s="33">
        <v>1700</v>
      </c>
      <c r="K48" s="33">
        <f>SUM(J48,F48)</f>
        <v>1700</v>
      </c>
      <c r="L48" s="34">
        <v>30000</v>
      </c>
    </row>
    <row r="49" spans="1:12" ht="16.5">
      <c r="A49" s="95"/>
      <c r="B49" s="91" t="s">
        <v>56</v>
      </c>
      <c r="C49" s="93"/>
      <c r="D49" s="11"/>
      <c r="E49" s="12" t="s">
        <v>32</v>
      </c>
      <c r="F49" s="12" t="s">
        <v>32</v>
      </c>
      <c r="G49" s="80"/>
      <c r="H49" s="72" t="s">
        <v>32</v>
      </c>
      <c r="I49" s="73"/>
      <c r="J49" s="14">
        <v>0</v>
      </c>
      <c r="K49" s="14">
        <f>SUM(J49,F49)</f>
        <v>0</v>
      </c>
      <c r="L49" s="16">
        <v>148510</v>
      </c>
    </row>
    <row r="50" spans="1:12" ht="30" customHeight="1">
      <c r="A50" s="95"/>
      <c r="B50" s="97" t="s">
        <v>57</v>
      </c>
      <c r="C50" s="90"/>
      <c r="D50" s="11">
        <v>40946</v>
      </c>
      <c r="E50" s="12">
        <v>10000</v>
      </c>
      <c r="F50" s="87">
        <f>SUM(E50,E51)</f>
        <v>37160</v>
      </c>
      <c r="G50" s="80"/>
      <c r="H50" s="83" t="s">
        <v>92</v>
      </c>
      <c r="I50" s="84"/>
      <c r="J50" s="105">
        <v>0</v>
      </c>
      <c r="K50" s="87">
        <f>SUM(F50)</f>
        <v>37160</v>
      </c>
      <c r="L50" s="144">
        <v>241593</v>
      </c>
    </row>
    <row r="51" spans="1:12" ht="30" customHeight="1">
      <c r="A51" s="95"/>
      <c r="B51" s="152"/>
      <c r="C51" s="77"/>
      <c r="D51" s="11">
        <v>40944</v>
      </c>
      <c r="E51" s="12">
        <v>27160</v>
      </c>
      <c r="F51" s="89"/>
      <c r="G51" s="147"/>
      <c r="H51" s="74" t="s">
        <v>112</v>
      </c>
      <c r="I51" s="75"/>
      <c r="J51" s="143"/>
      <c r="K51" s="89"/>
      <c r="L51" s="146"/>
    </row>
    <row r="52" spans="1:12" ht="16.5">
      <c r="A52" s="96"/>
      <c r="B52" s="91" t="s">
        <v>58</v>
      </c>
      <c r="C52" s="92"/>
      <c r="D52" s="11"/>
      <c r="E52" s="12"/>
      <c r="F52" s="12"/>
      <c r="G52" s="13"/>
      <c r="H52" s="85"/>
      <c r="I52" s="85"/>
      <c r="J52" s="14"/>
      <c r="K52" s="14"/>
      <c r="L52" s="16"/>
    </row>
  </sheetData>
  <sheetProtection/>
  <mergeCells count="95">
    <mergeCell ref="K8:L8"/>
    <mergeCell ref="A1:L1"/>
    <mergeCell ref="K2:L2"/>
    <mergeCell ref="A3:L3"/>
    <mergeCell ref="A5:B5"/>
    <mergeCell ref="C5:D5"/>
    <mergeCell ref="G5:H5"/>
    <mergeCell ref="K5:L7"/>
    <mergeCell ref="A6:B6"/>
    <mergeCell ref="C6:D6"/>
    <mergeCell ref="A9:B9"/>
    <mergeCell ref="H9:I9"/>
    <mergeCell ref="G6:H6"/>
    <mergeCell ref="A7:B7"/>
    <mergeCell ref="C7:D7"/>
    <mergeCell ref="G7:H7"/>
    <mergeCell ref="A10:A17"/>
    <mergeCell ref="B10:C10"/>
    <mergeCell ref="H10:I10"/>
    <mergeCell ref="B11:C11"/>
    <mergeCell ref="H11:I11"/>
    <mergeCell ref="B12:B15"/>
    <mergeCell ref="H13:I13"/>
    <mergeCell ref="H14:I14"/>
    <mergeCell ref="H15:I15"/>
    <mergeCell ref="B17:C17"/>
    <mergeCell ref="A19:A52"/>
    <mergeCell ref="B19:B33"/>
    <mergeCell ref="F19:F22"/>
    <mergeCell ref="H19:I19"/>
    <mergeCell ref="C23:C28"/>
    <mergeCell ref="F23:F28"/>
    <mergeCell ref="H23:I23"/>
    <mergeCell ref="B34:B41"/>
    <mergeCell ref="H34:I34"/>
    <mergeCell ref="H37:I37"/>
    <mergeCell ref="H17:I17"/>
    <mergeCell ref="B16:C16"/>
    <mergeCell ref="H16:I16"/>
    <mergeCell ref="F12:F15"/>
    <mergeCell ref="H12:I12"/>
    <mergeCell ref="G10:G15"/>
    <mergeCell ref="K19:K22"/>
    <mergeCell ref="L19:L22"/>
    <mergeCell ref="H20:I20"/>
    <mergeCell ref="H21:I21"/>
    <mergeCell ref="H22:I22"/>
    <mergeCell ref="J19:J22"/>
    <mergeCell ref="L23:L28"/>
    <mergeCell ref="H24:I24"/>
    <mergeCell ref="H25:I25"/>
    <mergeCell ref="H26:I26"/>
    <mergeCell ref="H27:I27"/>
    <mergeCell ref="H28:I28"/>
    <mergeCell ref="C34:C36"/>
    <mergeCell ref="F34:F36"/>
    <mergeCell ref="J23:J28"/>
    <mergeCell ref="K23:K28"/>
    <mergeCell ref="H31:I31"/>
    <mergeCell ref="H32:I32"/>
    <mergeCell ref="H33:I33"/>
    <mergeCell ref="H35:I35"/>
    <mergeCell ref="H36:I36"/>
    <mergeCell ref="K34:K36"/>
    <mergeCell ref="B44:B47"/>
    <mergeCell ref="F44:F47"/>
    <mergeCell ref="H44:I44"/>
    <mergeCell ref="H46:I46"/>
    <mergeCell ref="H47:I47"/>
    <mergeCell ref="H45:I45"/>
    <mergeCell ref="B52:C52"/>
    <mergeCell ref="H52:I52"/>
    <mergeCell ref="B48:C48"/>
    <mergeCell ref="H48:I48"/>
    <mergeCell ref="B49:C49"/>
    <mergeCell ref="H49:I49"/>
    <mergeCell ref="H50:I50"/>
    <mergeCell ref="B50:C51"/>
    <mergeCell ref="H51:I51"/>
    <mergeCell ref="B42:B43"/>
    <mergeCell ref="H42:I42"/>
    <mergeCell ref="H43:I43"/>
    <mergeCell ref="L50:L51"/>
    <mergeCell ref="F50:F51"/>
    <mergeCell ref="G19:G51"/>
    <mergeCell ref="H29:I29"/>
    <mergeCell ref="J34:J36"/>
    <mergeCell ref="H39:I39"/>
    <mergeCell ref="H40:I40"/>
    <mergeCell ref="J50:J51"/>
    <mergeCell ref="K50:K51"/>
    <mergeCell ref="L34:L36"/>
    <mergeCell ref="H30:I30"/>
    <mergeCell ref="H41:I41"/>
    <mergeCell ref="H38:I38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P15" sqref="P15"/>
    </sheetView>
  </sheetViews>
  <sheetFormatPr defaultColWidth="9.00390625" defaultRowHeight="16.5"/>
  <cols>
    <col min="1" max="1" width="4.25390625" style="0" customWidth="1"/>
    <col min="2" max="2" width="7.75390625" style="0" customWidth="1"/>
    <col min="3" max="3" width="9.25390625" style="0" customWidth="1"/>
    <col min="4" max="4" width="4.375" style="0" customWidth="1"/>
    <col min="5" max="6" width="8.00390625" style="0" customWidth="1"/>
    <col min="7" max="7" width="7.25390625" style="0" customWidth="1"/>
    <col min="8" max="8" width="5.625" style="0" customWidth="1"/>
    <col min="9" max="9" width="14.125" style="0" customWidth="1"/>
    <col min="10" max="10" width="8.875" style="0" customWidth="1"/>
    <col min="11" max="11" width="10.875" style="0" customWidth="1"/>
    <col min="12" max="12" width="12.625" style="0" customWidth="1"/>
  </cols>
  <sheetData>
    <row r="1" spans="1:12" ht="19.5">
      <c r="A1" s="127" t="s">
        <v>115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6.5">
      <c r="A2" s="1"/>
      <c r="B2" s="1"/>
      <c r="C2" s="1"/>
      <c r="D2" s="2"/>
      <c r="E2" s="3"/>
      <c r="F2" s="4"/>
      <c r="G2" s="4"/>
      <c r="H2" s="1"/>
      <c r="I2" s="1"/>
      <c r="J2" s="5" t="s">
        <v>32</v>
      </c>
      <c r="K2" s="128" t="s">
        <v>116</v>
      </c>
      <c r="L2" s="128"/>
    </row>
    <row r="3" spans="1:12" ht="16.5">
      <c r="A3" s="128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20.25" thickBot="1">
      <c r="A4" s="1"/>
      <c r="B4" s="1"/>
      <c r="C4" s="1"/>
      <c r="D4" s="2"/>
      <c r="E4" s="3"/>
      <c r="F4" s="4"/>
      <c r="G4" s="4"/>
      <c r="H4" s="1"/>
      <c r="I4" s="1"/>
      <c r="J4" s="5"/>
      <c r="K4" s="68" t="s">
        <v>32</v>
      </c>
      <c r="L4" s="69"/>
    </row>
    <row r="5" spans="1:12" ht="16.5">
      <c r="A5" s="130" t="s">
        <v>0</v>
      </c>
      <c r="B5" s="131"/>
      <c r="C5" s="132">
        <f>SUM(G10)</f>
        <v>60970</v>
      </c>
      <c r="D5" s="133"/>
      <c r="E5" s="3"/>
      <c r="F5" s="47"/>
      <c r="G5" s="130" t="s">
        <v>107</v>
      </c>
      <c r="H5" s="135"/>
      <c r="I5" s="50">
        <v>969623</v>
      </c>
      <c r="J5" s="64" t="s">
        <v>32</v>
      </c>
      <c r="K5" s="158" t="s">
        <v>32</v>
      </c>
      <c r="L5" s="158"/>
    </row>
    <row r="6" spans="1:12" ht="16.5">
      <c r="A6" s="124" t="s">
        <v>1</v>
      </c>
      <c r="B6" s="93"/>
      <c r="C6" s="122">
        <f>SUM(G19)</f>
        <v>34509</v>
      </c>
      <c r="D6" s="123"/>
      <c r="E6" s="3"/>
      <c r="F6" s="26"/>
      <c r="G6" s="124" t="s">
        <v>2</v>
      </c>
      <c r="H6" s="125"/>
      <c r="I6" s="51">
        <f>SUM(C7)</f>
        <v>26461</v>
      </c>
      <c r="J6" s="62"/>
      <c r="K6" s="158"/>
      <c r="L6" s="158"/>
    </row>
    <row r="7" spans="1:12" ht="17.25" thickBot="1">
      <c r="A7" s="138" t="s">
        <v>2</v>
      </c>
      <c r="B7" s="139"/>
      <c r="C7" s="140">
        <f>SUM(C5-C6)</f>
        <v>26461</v>
      </c>
      <c r="D7" s="141"/>
      <c r="E7" s="3"/>
      <c r="F7" s="26"/>
      <c r="G7" s="138" t="s">
        <v>3</v>
      </c>
      <c r="H7" s="142"/>
      <c r="I7" s="52">
        <f>SUM(I5,I6)</f>
        <v>996084</v>
      </c>
      <c r="J7" s="62" t="s">
        <v>32</v>
      </c>
      <c r="K7" s="158"/>
      <c r="L7" s="158"/>
    </row>
    <row r="8" spans="1:12" ht="16.5">
      <c r="A8" s="1"/>
      <c r="B8" s="1"/>
      <c r="C8" s="1"/>
      <c r="D8" s="2"/>
      <c r="E8" s="3"/>
      <c r="F8" s="4"/>
      <c r="G8" s="4"/>
      <c r="H8" s="1"/>
      <c r="I8" s="1"/>
      <c r="J8" s="5"/>
      <c r="K8" s="134"/>
      <c r="L8" s="134"/>
    </row>
    <row r="9" spans="1:12" ht="33">
      <c r="A9" s="126" t="s">
        <v>4</v>
      </c>
      <c r="B9" s="126"/>
      <c r="C9" s="6" t="s">
        <v>5</v>
      </c>
      <c r="D9" s="7" t="s">
        <v>6</v>
      </c>
      <c r="E9" s="8" t="s">
        <v>7</v>
      </c>
      <c r="F9" s="8" t="s">
        <v>14</v>
      </c>
      <c r="G9" s="8" t="s">
        <v>29</v>
      </c>
      <c r="H9" s="126" t="s">
        <v>8</v>
      </c>
      <c r="I9" s="126"/>
      <c r="J9" s="9" t="s">
        <v>34</v>
      </c>
      <c r="K9" s="9" t="s">
        <v>9</v>
      </c>
      <c r="L9" s="6" t="s">
        <v>63</v>
      </c>
    </row>
    <row r="10" spans="1:12" ht="16.5">
      <c r="A10" s="114" t="s">
        <v>35</v>
      </c>
      <c r="B10" s="91" t="s">
        <v>36</v>
      </c>
      <c r="C10" s="115"/>
      <c r="D10" s="11" t="s">
        <v>10</v>
      </c>
      <c r="E10" s="12">
        <v>3000</v>
      </c>
      <c r="F10" s="12">
        <f>SUM(E10)</f>
        <v>3000</v>
      </c>
      <c r="G10" s="79">
        <f>SUM(F10,F11,F12)</f>
        <v>60970</v>
      </c>
      <c r="H10" s="83" t="s">
        <v>118</v>
      </c>
      <c r="I10" s="84"/>
      <c r="J10" s="14">
        <v>24000</v>
      </c>
      <c r="K10" s="14">
        <f>SUM(J10,F10)</f>
        <v>27000</v>
      </c>
      <c r="L10" s="15">
        <v>30000</v>
      </c>
    </row>
    <row r="11" spans="1:12" ht="16.5">
      <c r="A11" s="114"/>
      <c r="B11" s="91" t="s">
        <v>37</v>
      </c>
      <c r="C11" s="93"/>
      <c r="D11" s="11" t="s">
        <v>10</v>
      </c>
      <c r="E11" s="12">
        <v>45000</v>
      </c>
      <c r="F11" s="12">
        <f>SUM(E11)</f>
        <v>45000</v>
      </c>
      <c r="G11" s="80"/>
      <c r="H11" s="72" t="s">
        <v>119</v>
      </c>
      <c r="I11" s="73"/>
      <c r="J11" s="14">
        <v>828000</v>
      </c>
      <c r="K11" s="14">
        <f>SUM(J11,F11)</f>
        <v>873000</v>
      </c>
      <c r="L11" s="16">
        <v>825000</v>
      </c>
    </row>
    <row r="12" spans="1:12" ht="16.5">
      <c r="A12" s="114"/>
      <c r="B12" s="99" t="s">
        <v>38</v>
      </c>
      <c r="C12" s="18" t="s">
        <v>11</v>
      </c>
      <c r="D12" s="11"/>
      <c r="E12" s="12"/>
      <c r="F12" s="87">
        <f>SUM(E12,E13,E14,E15)</f>
        <v>12970</v>
      </c>
      <c r="G12" s="80"/>
      <c r="H12" s="118"/>
      <c r="I12" s="118"/>
      <c r="J12" s="20">
        <v>0</v>
      </c>
      <c r="K12" s="12">
        <f>SUM(J12,E12)</f>
        <v>0</v>
      </c>
      <c r="L12" s="16">
        <v>10000</v>
      </c>
    </row>
    <row r="13" spans="1:12" ht="16.5">
      <c r="A13" s="114"/>
      <c r="B13" s="116"/>
      <c r="C13" s="18" t="s">
        <v>12</v>
      </c>
      <c r="D13" s="11"/>
      <c r="E13" s="12">
        <v>7470</v>
      </c>
      <c r="F13" s="88"/>
      <c r="G13" s="80"/>
      <c r="H13" s="102" t="s">
        <v>66</v>
      </c>
      <c r="I13" s="102"/>
      <c r="J13" s="14">
        <v>0</v>
      </c>
      <c r="K13" s="14">
        <f>SUM(J13,E13)</f>
        <v>7470</v>
      </c>
      <c r="L13" s="16">
        <v>300000</v>
      </c>
    </row>
    <row r="14" spans="1:12" ht="16.5">
      <c r="A14" s="114"/>
      <c r="B14" s="116"/>
      <c r="C14" s="18" t="s">
        <v>13</v>
      </c>
      <c r="D14" s="11"/>
      <c r="E14" s="12">
        <v>5500</v>
      </c>
      <c r="F14" s="88"/>
      <c r="G14" s="80"/>
      <c r="H14" s="72" t="s">
        <v>120</v>
      </c>
      <c r="I14" s="73"/>
      <c r="J14" s="14">
        <v>8600</v>
      </c>
      <c r="K14" s="14">
        <f>SUM(J14,E14)</f>
        <v>14100</v>
      </c>
      <c r="L14" s="16">
        <v>60000</v>
      </c>
    </row>
    <row r="15" spans="1:12" ht="16.5">
      <c r="A15" s="114"/>
      <c r="B15" s="82"/>
      <c r="C15" s="18" t="s">
        <v>39</v>
      </c>
      <c r="D15" s="11" t="s">
        <v>32</v>
      </c>
      <c r="E15" s="12">
        <v>0</v>
      </c>
      <c r="F15" s="117"/>
      <c r="G15" s="147"/>
      <c r="H15" s="83" t="s">
        <v>32</v>
      </c>
      <c r="I15" s="111"/>
      <c r="J15" s="14">
        <v>0</v>
      </c>
      <c r="K15" s="14">
        <f>SUM(J15,E15)</f>
        <v>0</v>
      </c>
      <c r="L15" s="21"/>
    </row>
    <row r="16" spans="1:12" ht="16.5">
      <c r="A16" s="114"/>
      <c r="B16" s="91" t="s">
        <v>41</v>
      </c>
      <c r="C16" s="93"/>
      <c r="D16" s="11"/>
      <c r="E16" s="23">
        <v>0</v>
      </c>
      <c r="F16" s="23">
        <v>0</v>
      </c>
      <c r="G16" s="61"/>
      <c r="H16" s="74" t="s">
        <v>32</v>
      </c>
      <c r="I16" s="75"/>
      <c r="J16" s="14">
        <v>260103</v>
      </c>
      <c r="K16" s="14">
        <f>SUM(J16,E16)</f>
        <v>260103</v>
      </c>
      <c r="L16" s="16">
        <v>260103</v>
      </c>
    </row>
    <row r="17" spans="1:12" ht="16.5">
      <c r="A17" s="114"/>
      <c r="B17" s="91" t="s">
        <v>42</v>
      </c>
      <c r="C17" s="115"/>
      <c r="D17" s="11"/>
      <c r="E17" s="22">
        <v>0</v>
      </c>
      <c r="F17" s="23">
        <f>SUM(E17)</f>
        <v>0</v>
      </c>
      <c r="G17" s="13">
        <f>SUM(F17)</f>
        <v>0</v>
      </c>
      <c r="H17" s="102" t="s">
        <v>121</v>
      </c>
      <c r="I17" s="102"/>
      <c r="J17" s="14"/>
      <c r="K17" s="14"/>
      <c r="L17" s="16"/>
    </row>
    <row r="18" spans="1:12" ht="16.5">
      <c r="A18" s="24"/>
      <c r="B18" s="25"/>
      <c r="C18" s="26"/>
      <c r="D18" s="27"/>
      <c r="E18" s="28"/>
      <c r="F18" s="28"/>
      <c r="G18" s="29"/>
      <c r="H18" s="30"/>
      <c r="I18" s="30"/>
      <c r="J18" s="31"/>
      <c r="K18" s="31"/>
      <c r="L18" s="31"/>
    </row>
    <row r="19" spans="1:12" ht="18.75" customHeight="1">
      <c r="A19" s="94" t="s">
        <v>43</v>
      </c>
      <c r="B19" s="86" t="s">
        <v>30</v>
      </c>
      <c r="C19" s="42" t="s">
        <v>44</v>
      </c>
      <c r="D19" s="32">
        <v>40969</v>
      </c>
      <c r="E19" s="12">
        <v>1529</v>
      </c>
      <c r="F19" s="78">
        <f>SUM(E19:E33)</f>
        <v>4417</v>
      </c>
      <c r="G19" s="79">
        <f>SUM(F19,F34,F42,F43,F44,F45,F46,F47,F51,F52,F53,F54,F55,F56,F57,F58,F62,F64,F65)</f>
        <v>34509</v>
      </c>
      <c r="H19" s="83" t="s">
        <v>122</v>
      </c>
      <c r="I19" s="84"/>
      <c r="J19" s="105">
        <v>2396</v>
      </c>
      <c r="K19" s="105">
        <f>SUM(J19,F19)</f>
        <v>6813</v>
      </c>
      <c r="L19" s="109">
        <v>30000</v>
      </c>
    </row>
    <row r="20" spans="1:12" ht="26.25" customHeight="1">
      <c r="A20" s="95"/>
      <c r="B20" s="86"/>
      <c r="C20" s="44"/>
      <c r="D20" s="32">
        <v>40980</v>
      </c>
      <c r="E20" s="12">
        <v>280</v>
      </c>
      <c r="F20" s="78"/>
      <c r="G20" s="80"/>
      <c r="H20" s="83" t="s">
        <v>123</v>
      </c>
      <c r="I20" s="84"/>
      <c r="J20" s="106"/>
      <c r="K20" s="106"/>
      <c r="L20" s="110"/>
    </row>
    <row r="21" spans="1:12" ht="16.5">
      <c r="A21" s="95"/>
      <c r="B21" s="86"/>
      <c r="C21" s="44"/>
      <c r="D21" s="32">
        <v>40982</v>
      </c>
      <c r="E21" s="12">
        <v>122</v>
      </c>
      <c r="F21" s="78"/>
      <c r="G21" s="80"/>
      <c r="H21" s="83" t="s">
        <v>124</v>
      </c>
      <c r="I21" s="84"/>
      <c r="J21" s="106"/>
      <c r="K21" s="106"/>
      <c r="L21" s="110"/>
    </row>
    <row r="22" spans="1:12" ht="25.5" customHeight="1">
      <c r="A22" s="95"/>
      <c r="B22" s="86"/>
      <c r="C22" s="44"/>
      <c r="D22" s="32">
        <v>40984</v>
      </c>
      <c r="E22" s="12">
        <v>10</v>
      </c>
      <c r="F22" s="78"/>
      <c r="G22" s="80"/>
      <c r="H22" s="83" t="s">
        <v>125</v>
      </c>
      <c r="I22" s="84"/>
      <c r="J22" s="106"/>
      <c r="K22" s="106"/>
      <c r="L22" s="110"/>
    </row>
    <row r="23" spans="1:12" ht="16.5">
      <c r="A23" s="95"/>
      <c r="B23" s="86"/>
      <c r="C23" s="44"/>
      <c r="D23" s="32">
        <v>40984</v>
      </c>
      <c r="E23" s="12">
        <v>27</v>
      </c>
      <c r="F23" s="78"/>
      <c r="G23" s="80"/>
      <c r="H23" s="83" t="s">
        <v>126</v>
      </c>
      <c r="I23" s="84"/>
      <c r="J23" s="106"/>
      <c r="K23" s="106"/>
      <c r="L23" s="110"/>
    </row>
    <row r="24" spans="1:12" ht="29.25" customHeight="1">
      <c r="A24" s="95"/>
      <c r="B24" s="86"/>
      <c r="C24" s="44"/>
      <c r="D24" s="32">
        <v>40989</v>
      </c>
      <c r="E24" s="12">
        <v>130</v>
      </c>
      <c r="F24" s="78"/>
      <c r="G24" s="80"/>
      <c r="H24" s="83" t="s">
        <v>127</v>
      </c>
      <c r="I24" s="84"/>
      <c r="J24" s="106"/>
      <c r="K24" s="106"/>
      <c r="L24" s="110"/>
    </row>
    <row r="25" spans="1:12" ht="25.5" customHeight="1">
      <c r="A25" s="95"/>
      <c r="B25" s="86"/>
      <c r="C25" s="43"/>
      <c r="D25" s="32">
        <v>40990</v>
      </c>
      <c r="E25" s="12">
        <v>190</v>
      </c>
      <c r="F25" s="98"/>
      <c r="G25" s="80"/>
      <c r="H25" s="83" t="s">
        <v>128</v>
      </c>
      <c r="I25" s="84"/>
      <c r="J25" s="106"/>
      <c r="K25" s="107"/>
      <c r="L25" s="110"/>
    </row>
    <row r="26" spans="1:12" ht="16.5">
      <c r="A26" s="95"/>
      <c r="B26" s="86"/>
      <c r="C26" s="44" t="s">
        <v>45</v>
      </c>
      <c r="D26" s="32">
        <v>40990</v>
      </c>
      <c r="E26" s="12">
        <v>228</v>
      </c>
      <c r="F26" s="98"/>
      <c r="G26" s="80"/>
      <c r="H26" s="83" t="s">
        <v>81</v>
      </c>
      <c r="I26" s="84"/>
      <c r="J26" s="106"/>
      <c r="K26" s="107"/>
      <c r="L26" s="110"/>
    </row>
    <row r="27" spans="1:12" ht="16.5">
      <c r="A27" s="95"/>
      <c r="B27" s="86"/>
      <c r="C27" s="44"/>
      <c r="D27" s="32">
        <v>40991</v>
      </c>
      <c r="E27" s="12">
        <v>20</v>
      </c>
      <c r="F27" s="98"/>
      <c r="G27" s="80"/>
      <c r="H27" s="83" t="s">
        <v>129</v>
      </c>
      <c r="I27" s="84"/>
      <c r="J27" s="106"/>
      <c r="K27" s="107"/>
      <c r="L27" s="110"/>
    </row>
    <row r="28" spans="1:12" ht="16.5">
      <c r="A28" s="95"/>
      <c r="B28" s="86"/>
      <c r="C28" s="44"/>
      <c r="D28" s="32">
        <v>40991</v>
      </c>
      <c r="E28" s="12">
        <v>27</v>
      </c>
      <c r="F28" s="98"/>
      <c r="G28" s="80"/>
      <c r="H28" s="83" t="s">
        <v>130</v>
      </c>
      <c r="I28" s="84"/>
      <c r="J28" s="106"/>
      <c r="K28" s="107"/>
      <c r="L28" s="110"/>
    </row>
    <row r="29" spans="1:12" ht="16.5">
      <c r="A29" s="95"/>
      <c r="B29" s="86"/>
      <c r="C29" s="44"/>
      <c r="D29" s="32">
        <v>40994</v>
      </c>
      <c r="E29" s="12">
        <v>64</v>
      </c>
      <c r="F29" s="98"/>
      <c r="G29" s="80"/>
      <c r="H29" s="83" t="s">
        <v>131</v>
      </c>
      <c r="I29" s="84"/>
      <c r="J29" s="106"/>
      <c r="K29" s="107"/>
      <c r="L29" s="110"/>
    </row>
    <row r="30" spans="1:12" ht="23.25" customHeight="1">
      <c r="A30" s="95"/>
      <c r="B30" s="86"/>
      <c r="C30" s="44"/>
      <c r="D30" s="32">
        <v>40994</v>
      </c>
      <c r="E30" s="12">
        <v>425</v>
      </c>
      <c r="F30" s="98"/>
      <c r="G30" s="80"/>
      <c r="H30" s="83" t="s">
        <v>132</v>
      </c>
      <c r="I30" s="84"/>
      <c r="J30" s="106"/>
      <c r="K30" s="107"/>
      <c r="L30" s="110"/>
    </row>
    <row r="31" spans="1:12" ht="28.5" customHeight="1">
      <c r="A31" s="95"/>
      <c r="B31" s="86"/>
      <c r="C31" s="44"/>
      <c r="D31" s="32">
        <v>40994</v>
      </c>
      <c r="E31" s="12">
        <v>956</v>
      </c>
      <c r="F31" s="98"/>
      <c r="G31" s="80"/>
      <c r="H31" s="83" t="s">
        <v>133</v>
      </c>
      <c r="I31" s="84"/>
      <c r="J31" s="106"/>
      <c r="K31" s="107"/>
      <c r="L31" s="110"/>
    </row>
    <row r="32" spans="1:12" ht="16.5">
      <c r="A32" s="95"/>
      <c r="B32" s="86"/>
      <c r="C32" s="44"/>
      <c r="D32" s="32">
        <v>40996</v>
      </c>
      <c r="E32" s="12">
        <v>385</v>
      </c>
      <c r="F32" s="98"/>
      <c r="G32" s="80"/>
      <c r="H32" s="83" t="s">
        <v>82</v>
      </c>
      <c r="I32" s="84"/>
      <c r="J32" s="106"/>
      <c r="K32" s="107"/>
      <c r="L32" s="110"/>
    </row>
    <row r="33" spans="1:12" ht="33" customHeight="1">
      <c r="A33" s="95"/>
      <c r="B33" s="86"/>
      <c r="C33" s="45" t="s">
        <v>31</v>
      </c>
      <c r="D33" s="32">
        <v>40997</v>
      </c>
      <c r="E33" s="12">
        <v>24</v>
      </c>
      <c r="F33" s="98"/>
      <c r="G33" s="80"/>
      <c r="H33" s="74" t="s">
        <v>196</v>
      </c>
      <c r="I33" s="75"/>
      <c r="J33" s="106"/>
      <c r="K33" s="107"/>
      <c r="L33" s="110"/>
    </row>
    <row r="34" spans="1:12" ht="16.5">
      <c r="A34" s="95"/>
      <c r="B34" s="86"/>
      <c r="C34" s="90" t="s">
        <v>15</v>
      </c>
      <c r="D34" s="11">
        <v>40969</v>
      </c>
      <c r="E34" s="3">
        <v>1932</v>
      </c>
      <c r="F34" s="78">
        <f>SUM(E34:E41)</f>
        <v>8466</v>
      </c>
      <c r="G34" s="80"/>
      <c r="H34" s="74" t="s">
        <v>134</v>
      </c>
      <c r="I34" s="75"/>
      <c r="J34" s="148">
        <v>9233</v>
      </c>
      <c r="K34" s="148">
        <f>SUM(J34,F34)</f>
        <v>17699</v>
      </c>
      <c r="L34" s="144">
        <v>50000</v>
      </c>
    </row>
    <row r="35" spans="1:12" ht="16.5">
      <c r="A35" s="95"/>
      <c r="B35" s="86"/>
      <c r="C35" s="76"/>
      <c r="D35" s="11">
        <v>40977</v>
      </c>
      <c r="E35" s="12">
        <v>30</v>
      </c>
      <c r="F35" s="78"/>
      <c r="G35" s="80"/>
      <c r="H35" s="83" t="s">
        <v>135</v>
      </c>
      <c r="I35" s="84"/>
      <c r="J35" s="107"/>
      <c r="K35" s="107"/>
      <c r="L35" s="153"/>
    </row>
    <row r="36" spans="1:12" ht="16.5">
      <c r="A36" s="95"/>
      <c r="B36" s="86"/>
      <c r="C36" s="76"/>
      <c r="D36" s="11">
        <v>40982</v>
      </c>
      <c r="E36" s="12">
        <v>1365</v>
      </c>
      <c r="F36" s="78"/>
      <c r="G36" s="80"/>
      <c r="H36" s="83" t="s">
        <v>136</v>
      </c>
      <c r="I36" s="84"/>
      <c r="J36" s="107"/>
      <c r="K36" s="107"/>
      <c r="L36" s="153"/>
    </row>
    <row r="37" spans="1:12" ht="30" customHeight="1">
      <c r="A37" s="95"/>
      <c r="B37" s="86"/>
      <c r="C37" s="76"/>
      <c r="D37" s="11">
        <v>40984</v>
      </c>
      <c r="E37" s="12">
        <v>115</v>
      </c>
      <c r="F37" s="78"/>
      <c r="G37" s="80"/>
      <c r="H37" s="83" t="s">
        <v>137</v>
      </c>
      <c r="I37" s="84"/>
      <c r="J37" s="107"/>
      <c r="K37" s="107"/>
      <c r="L37" s="153"/>
    </row>
    <row r="38" spans="1:12" ht="16.5">
      <c r="A38" s="95"/>
      <c r="B38" s="86"/>
      <c r="C38" s="76"/>
      <c r="D38" s="11">
        <v>40995</v>
      </c>
      <c r="E38" s="12">
        <v>1244</v>
      </c>
      <c r="F38" s="78"/>
      <c r="G38" s="80"/>
      <c r="H38" s="83" t="s">
        <v>71</v>
      </c>
      <c r="I38" s="84"/>
      <c r="J38" s="107"/>
      <c r="K38" s="107"/>
      <c r="L38" s="153"/>
    </row>
    <row r="39" spans="1:12" ht="26.25" customHeight="1">
      <c r="A39" s="95"/>
      <c r="B39" s="86"/>
      <c r="C39" s="76"/>
      <c r="D39" s="11">
        <v>40995</v>
      </c>
      <c r="E39" s="12">
        <v>1673</v>
      </c>
      <c r="F39" s="78"/>
      <c r="G39" s="80"/>
      <c r="H39" s="83" t="s">
        <v>138</v>
      </c>
      <c r="I39" s="84"/>
      <c r="J39" s="107"/>
      <c r="K39" s="107"/>
      <c r="L39" s="153"/>
    </row>
    <row r="40" spans="1:12" ht="33.75" customHeight="1">
      <c r="A40" s="95"/>
      <c r="B40" s="86"/>
      <c r="C40" s="76"/>
      <c r="D40" s="11">
        <v>40997</v>
      </c>
      <c r="E40" s="12">
        <v>1907</v>
      </c>
      <c r="F40" s="78"/>
      <c r="G40" s="80"/>
      <c r="H40" s="74" t="s">
        <v>195</v>
      </c>
      <c r="I40" s="75"/>
      <c r="J40" s="107"/>
      <c r="K40" s="107"/>
      <c r="L40" s="153"/>
    </row>
    <row r="41" spans="1:12" ht="36" customHeight="1">
      <c r="A41" s="95"/>
      <c r="B41" s="86"/>
      <c r="C41" s="77"/>
      <c r="D41" s="54">
        <v>40997</v>
      </c>
      <c r="E41" s="46">
        <v>200</v>
      </c>
      <c r="F41" s="78"/>
      <c r="G41" s="80"/>
      <c r="H41" s="74" t="s">
        <v>194</v>
      </c>
      <c r="I41" s="75"/>
      <c r="J41" s="107"/>
      <c r="K41" s="107"/>
      <c r="L41" s="153"/>
    </row>
    <row r="42" spans="1:12" ht="16.5">
      <c r="A42" s="95"/>
      <c r="B42" s="86"/>
      <c r="C42" s="37" t="s">
        <v>16</v>
      </c>
      <c r="D42" s="11" t="s">
        <v>32</v>
      </c>
      <c r="E42" s="12">
        <v>0</v>
      </c>
      <c r="F42" s="57">
        <f>SUM(E42)</f>
        <v>0</v>
      </c>
      <c r="G42" s="80"/>
      <c r="H42" s="83" t="s">
        <v>32</v>
      </c>
      <c r="I42" s="84"/>
      <c r="J42" s="66">
        <v>2000</v>
      </c>
      <c r="K42" s="66">
        <f>SUM(J42,F42)</f>
        <v>2000</v>
      </c>
      <c r="L42" s="59">
        <v>40000</v>
      </c>
    </row>
    <row r="43" spans="1:12" ht="16.5">
      <c r="A43" s="95"/>
      <c r="B43" s="86"/>
      <c r="C43" s="10" t="s">
        <v>17</v>
      </c>
      <c r="D43" s="11">
        <v>40999</v>
      </c>
      <c r="E43" s="12">
        <v>10000</v>
      </c>
      <c r="F43" s="12">
        <f>SUM(E43)</f>
        <v>10000</v>
      </c>
      <c r="G43" s="80"/>
      <c r="H43" s="83" t="s">
        <v>32</v>
      </c>
      <c r="I43" s="84"/>
      <c r="J43" s="14">
        <v>20000</v>
      </c>
      <c r="K43" s="14">
        <f aca="true" t="shared" si="0" ref="K43:K54">SUM(J43,F43)</f>
        <v>30000</v>
      </c>
      <c r="L43" s="16">
        <v>130000</v>
      </c>
    </row>
    <row r="44" spans="1:12" ht="22.5">
      <c r="A44" s="95"/>
      <c r="B44" s="86"/>
      <c r="C44" s="41" t="s">
        <v>59</v>
      </c>
      <c r="D44" s="11">
        <v>40999</v>
      </c>
      <c r="E44" s="12">
        <v>1532</v>
      </c>
      <c r="F44" s="12">
        <f>SUM(E44)</f>
        <v>1532</v>
      </c>
      <c r="G44" s="80"/>
      <c r="H44" s="83"/>
      <c r="I44" s="84"/>
      <c r="J44" s="14">
        <v>3064</v>
      </c>
      <c r="K44" s="14">
        <f t="shared" si="0"/>
        <v>4596</v>
      </c>
      <c r="L44" s="16">
        <v>20000</v>
      </c>
    </row>
    <row r="45" spans="1:12" ht="16.5">
      <c r="A45" s="95"/>
      <c r="B45" s="86"/>
      <c r="C45" s="10" t="s">
        <v>47</v>
      </c>
      <c r="D45" s="11" t="s">
        <v>32</v>
      </c>
      <c r="E45" s="12" t="s">
        <v>32</v>
      </c>
      <c r="F45" s="12" t="s">
        <v>32</v>
      </c>
      <c r="G45" s="80"/>
      <c r="H45" s="85" t="s">
        <v>32</v>
      </c>
      <c r="I45" s="85"/>
      <c r="J45" s="23">
        <v>0</v>
      </c>
      <c r="K45" s="12">
        <f t="shared" si="0"/>
        <v>0</v>
      </c>
      <c r="L45" s="16">
        <v>10000</v>
      </c>
    </row>
    <row r="46" spans="1:12" ht="16.5">
      <c r="A46" s="95"/>
      <c r="B46" s="86"/>
      <c r="C46" s="35" t="s">
        <v>18</v>
      </c>
      <c r="D46" s="11" t="s">
        <v>32</v>
      </c>
      <c r="E46" s="12" t="s">
        <v>32</v>
      </c>
      <c r="F46" s="12" t="s">
        <v>32</v>
      </c>
      <c r="G46" s="80"/>
      <c r="H46" s="83" t="s">
        <v>32</v>
      </c>
      <c r="I46" s="84"/>
      <c r="J46" s="14">
        <v>0</v>
      </c>
      <c r="K46" s="14">
        <f t="shared" si="0"/>
        <v>0</v>
      </c>
      <c r="L46" s="16">
        <v>26000</v>
      </c>
    </row>
    <row r="47" spans="1:12" ht="16.5">
      <c r="A47" s="95"/>
      <c r="B47" s="99" t="s">
        <v>49</v>
      </c>
      <c r="C47" s="99" t="s">
        <v>19</v>
      </c>
      <c r="D47" s="11">
        <v>40982</v>
      </c>
      <c r="E47" s="12">
        <v>1390</v>
      </c>
      <c r="F47" s="87">
        <f>SUM(E47:E50)</f>
        <v>5775</v>
      </c>
      <c r="G47" s="80"/>
      <c r="H47" s="83" t="s">
        <v>139</v>
      </c>
      <c r="I47" s="84"/>
      <c r="J47" s="148">
        <v>8773</v>
      </c>
      <c r="K47" s="148">
        <f t="shared" si="0"/>
        <v>14548</v>
      </c>
      <c r="L47" s="144">
        <v>60000</v>
      </c>
    </row>
    <row r="48" spans="1:12" ht="16.5">
      <c r="A48" s="95"/>
      <c r="B48" s="100"/>
      <c r="C48" s="100"/>
      <c r="D48" s="11">
        <v>40984</v>
      </c>
      <c r="E48" s="12">
        <v>1720</v>
      </c>
      <c r="F48" s="88"/>
      <c r="G48" s="80"/>
      <c r="H48" s="83" t="s">
        <v>140</v>
      </c>
      <c r="I48" s="84"/>
      <c r="J48" s="149"/>
      <c r="K48" s="149"/>
      <c r="L48" s="145"/>
    </row>
    <row r="49" spans="1:12" ht="27" customHeight="1">
      <c r="A49" s="95"/>
      <c r="B49" s="100"/>
      <c r="C49" s="100"/>
      <c r="D49" s="11">
        <v>40989</v>
      </c>
      <c r="E49" s="12">
        <v>925</v>
      </c>
      <c r="F49" s="88"/>
      <c r="G49" s="80"/>
      <c r="H49" s="83" t="s">
        <v>141</v>
      </c>
      <c r="I49" s="84"/>
      <c r="J49" s="149"/>
      <c r="K49" s="149"/>
      <c r="L49" s="145"/>
    </row>
    <row r="50" spans="1:12" ht="16.5">
      <c r="A50" s="95"/>
      <c r="B50" s="100"/>
      <c r="C50" s="101"/>
      <c r="D50" s="11">
        <v>40990</v>
      </c>
      <c r="E50" s="12">
        <v>1740</v>
      </c>
      <c r="F50" s="89"/>
      <c r="G50" s="80"/>
      <c r="H50" s="83" t="s">
        <v>142</v>
      </c>
      <c r="I50" s="84"/>
      <c r="J50" s="150"/>
      <c r="K50" s="150"/>
      <c r="L50" s="146"/>
    </row>
    <row r="51" spans="1:12" ht="16.5">
      <c r="A51" s="95"/>
      <c r="B51" s="100"/>
      <c r="C51" s="37" t="s">
        <v>20</v>
      </c>
      <c r="D51" s="11" t="s">
        <v>32</v>
      </c>
      <c r="E51" s="12">
        <v>0</v>
      </c>
      <c r="F51" s="19">
        <f>SUM(E51)</f>
        <v>0</v>
      </c>
      <c r="G51" s="80"/>
      <c r="H51" s="85" t="s">
        <v>32</v>
      </c>
      <c r="I51" s="85"/>
      <c r="J51" s="33">
        <v>48500</v>
      </c>
      <c r="K51" s="33">
        <f t="shared" si="0"/>
        <v>48500</v>
      </c>
      <c r="L51" s="34">
        <v>200000</v>
      </c>
    </row>
    <row r="52" spans="1:12" ht="16.5">
      <c r="A52" s="95"/>
      <c r="B52" s="100"/>
      <c r="C52" s="18" t="s">
        <v>21</v>
      </c>
      <c r="D52" s="11">
        <v>40995</v>
      </c>
      <c r="E52" s="12">
        <v>1119</v>
      </c>
      <c r="F52" s="12">
        <f>SUM(E52)</f>
        <v>1119</v>
      </c>
      <c r="G52" s="80"/>
      <c r="H52" s="85" t="s">
        <v>50</v>
      </c>
      <c r="I52" s="85"/>
      <c r="J52" s="14">
        <v>2634</v>
      </c>
      <c r="K52" s="14">
        <f t="shared" si="0"/>
        <v>3753</v>
      </c>
      <c r="L52" s="16">
        <v>35000</v>
      </c>
    </row>
    <row r="53" spans="1:12" ht="27" customHeight="1">
      <c r="A53" s="95"/>
      <c r="B53" s="100"/>
      <c r="C53" s="18" t="s">
        <v>22</v>
      </c>
      <c r="D53" s="11">
        <v>40974</v>
      </c>
      <c r="E53" s="12">
        <v>40</v>
      </c>
      <c r="F53" s="12">
        <f>SUM(E53)</f>
        <v>40</v>
      </c>
      <c r="G53" s="80"/>
      <c r="H53" s="151" t="s">
        <v>143</v>
      </c>
      <c r="I53" s="151"/>
      <c r="J53" s="20">
        <v>320</v>
      </c>
      <c r="K53" s="12">
        <f t="shared" si="0"/>
        <v>360</v>
      </c>
      <c r="L53" s="16">
        <v>5000</v>
      </c>
    </row>
    <row r="54" spans="1:12" ht="21">
      <c r="A54" s="95"/>
      <c r="B54" s="100"/>
      <c r="C54" s="38" t="s">
        <v>23</v>
      </c>
      <c r="D54" s="11" t="s">
        <v>10</v>
      </c>
      <c r="E54" s="12"/>
      <c r="F54" s="12"/>
      <c r="G54" s="80"/>
      <c r="H54" s="85"/>
      <c r="I54" s="85"/>
      <c r="J54" s="14">
        <v>0</v>
      </c>
      <c r="K54" s="14">
        <f t="shared" si="0"/>
        <v>0</v>
      </c>
      <c r="L54" s="16">
        <v>20000</v>
      </c>
    </row>
    <row r="55" spans="1:12" ht="16.5">
      <c r="A55" s="95"/>
      <c r="B55" s="101"/>
      <c r="C55" s="18" t="s">
        <v>24</v>
      </c>
      <c r="D55" s="11" t="s">
        <v>32</v>
      </c>
      <c r="E55" s="12" t="s">
        <v>32</v>
      </c>
      <c r="F55" s="12" t="s">
        <v>32</v>
      </c>
      <c r="G55" s="80"/>
      <c r="H55" s="85" t="s">
        <v>32</v>
      </c>
      <c r="I55" s="85"/>
      <c r="J55" s="23">
        <v>0</v>
      </c>
      <c r="K55" s="12">
        <f>SUM(F55)</f>
        <v>0</v>
      </c>
      <c r="L55" s="16">
        <v>15000</v>
      </c>
    </row>
    <row r="56" spans="1:12" ht="16.5">
      <c r="A56" s="95"/>
      <c r="B56" s="86" t="s">
        <v>51</v>
      </c>
      <c r="C56" s="18" t="s">
        <v>25</v>
      </c>
      <c r="D56" s="11" t="s">
        <v>32</v>
      </c>
      <c r="E56" s="12" t="s">
        <v>32</v>
      </c>
      <c r="F56" s="12"/>
      <c r="G56" s="80"/>
      <c r="H56" s="85" t="s">
        <v>32</v>
      </c>
      <c r="I56" s="85"/>
      <c r="J56" s="14">
        <v>0</v>
      </c>
      <c r="K56" s="14">
        <f aca="true" t="shared" si="1" ref="K56:K61">SUM(J56,E56)</f>
        <v>0</v>
      </c>
      <c r="L56" s="16">
        <v>24000</v>
      </c>
    </row>
    <row r="57" spans="1:12" ht="28.5">
      <c r="A57" s="95"/>
      <c r="B57" s="86"/>
      <c r="C57" s="39" t="s">
        <v>52</v>
      </c>
      <c r="D57" s="11"/>
      <c r="E57" s="12" t="s">
        <v>32</v>
      </c>
      <c r="F57" s="36" t="s">
        <v>32</v>
      </c>
      <c r="G57" s="80"/>
      <c r="H57" s="85"/>
      <c r="I57" s="85"/>
      <c r="J57" s="20">
        <v>0</v>
      </c>
      <c r="K57" s="12">
        <f t="shared" si="1"/>
        <v>0</v>
      </c>
      <c r="L57" s="16">
        <v>20000</v>
      </c>
    </row>
    <row r="58" spans="1:12" ht="16.5">
      <c r="A58" s="95"/>
      <c r="B58" s="86" t="s">
        <v>53</v>
      </c>
      <c r="C58" s="18" t="s">
        <v>26</v>
      </c>
      <c r="D58" s="11" t="s">
        <v>10</v>
      </c>
      <c r="E58" s="12"/>
      <c r="F58" s="87">
        <f>SUM(E58,E59,E60,E61)</f>
        <v>0</v>
      </c>
      <c r="G58" s="80"/>
      <c r="H58" s="85"/>
      <c r="I58" s="85"/>
      <c r="J58" s="14">
        <v>0</v>
      </c>
      <c r="K58" s="14">
        <f t="shared" si="1"/>
        <v>0</v>
      </c>
      <c r="L58" s="16">
        <v>200000</v>
      </c>
    </row>
    <row r="59" spans="1:12" ht="16.5">
      <c r="A59" s="95"/>
      <c r="B59" s="86"/>
      <c r="C59" s="60" t="s">
        <v>27</v>
      </c>
      <c r="D59" s="11" t="s">
        <v>32</v>
      </c>
      <c r="E59" s="12">
        <v>0</v>
      </c>
      <c r="F59" s="88"/>
      <c r="G59" s="80"/>
      <c r="H59" s="83" t="s">
        <v>32</v>
      </c>
      <c r="I59" s="84"/>
      <c r="J59" s="58">
        <v>15300</v>
      </c>
      <c r="K59" s="33">
        <f>SUM(J59,E59,E60)</f>
        <v>15300</v>
      </c>
      <c r="L59" s="34">
        <v>120000</v>
      </c>
    </row>
    <row r="60" spans="1:12" ht="16.5">
      <c r="A60" s="95"/>
      <c r="B60" s="86"/>
      <c r="C60" s="18" t="s">
        <v>28</v>
      </c>
      <c r="D60" s="11"/>
      <c r="E60" s="12"/>
      <c r="F60" s="88"/>
      <c r="G60" s="80"/>
      <c r="H60" s="85"/>
      <c r="I60" s="85"/>
      <c r="J60" s="14">
        <v>0</v>
      </c>
      <c r="K60" s="14">
        <f t="shared" si="1"/>
        <v>0</v>
      </c>
      <c r="L60" s="16">
        <v>40000</v>
      </c>
    </row>
    <row r="61" spans="1:12" ht="16.5">
      <c r="A61" s="95"/>
      <c r="B61" s="86"/>
      <c r="C61" s="18" t="s">
        <v>54</v>
      </c>
      <c r="D61" s="11" t="s">
        <v>32</v>
      </c>
      <c r="E61" s="12" t="s">
        <v>32</v>
      </c>
      <c r="F61" s="89"/>
      <c r="G61" s="80"/>
      <c r="H61" s="85"/>
      <c r="I61" s="85"/>
      <c r="J61" s="20">
        <v>0</v>
      </c>
      <c r="K61" s="12">
        <f t="shared" si="1"/>
        <v>0</v>
      </c>
      <c r="L61" s="16">
        <v>20000</v>
      </c>
    </row>
    <row r="62" spans="1:12" ht="40.5" customHeight="1">
      <c r="A62" s="95"/>
      <c r="B62" s="97" t="s">
        <v>55</v>
      </c>
      <c r="C62" s="90"/>
      <c r="D62" s="11">
        <v>40976</v>
      </c>
      <c r="E62" s="12">
        <v>1580</v>
      </c>
      <c r="F62" s="87">
        <f>SUM(E62,E63)</f>
        <v>3160</v>
      </c>
      <c r="G62" s="80"/>
      <c r="H62" s="74" t="s">
        <v>144</v>
      </c>
      <c r="I62" s="75"/>
      <c r="J62" s="148">
        <v>1700</v>
      </c>
      <c r="K62" s="148">
        <f>SUM(J62,F62)</f>
        <v>4860</v>
      </c>
      <c r="L62" s="144">
        <v>30000</v>
      </c>
    </row>
    <row r="63" spans="1:12" ht="40.5" customHeight="1">
      <c r="A63" s="95"/>
      <c r="B63" s="152"/>
      <c r="C63" s="77"/>
      <c r="D63" s="11">
        <v>40993</v>
      </c>
      <c r="E63" s="12">
        <v>1580</v>
      </c>
      <c r="F63" s="89"/>
      <c r="G63" s="80"/>
      <c r="H63" s="74" t="s">
        <v>145</v>
      </c>
      <c r="I63" s="75"/>
      <c r="J63" s="150"/>
      <c r="K63" s="150"/>
      <c r="L63" s="146"/>
    </row>
    <row r="64" spans="1:12" ht="16.5">
      <c r="A64" s="95"/>
      <c r="B64" s="91" t="s">
        <v>56</v>
      </c>
      <c r="C64" s="93"/>
      <c r="D64" s="11"/>
      <c r="E64" s="12" t="s">
        <v>32</v>
      </c>
      <c r="F64" s="12" t="s">
        <v>32</v>
      </c>
      <c r="G64" s="80"/>
      <c r="H64" s="72" t="s">
        <v>32</v>
      </c>
      <c r="I64" s="73"/>
      <c r="J64" s="14">
        <v>0</v>
      </c>
      <c r="K64" s="14">
        <f>SUM(J64,F64)</f>
        <v>0</v>
      </c>
      <c r="L64" s="16">
        <v>148510</v>
      </c>
    </row>
    <row r="65" spans="1:12" ht="16.5">
      <c r="A65" s="95"/>
      <c r="B65" s="91" t="s">
        <v>57</v>
      </c>
      <c r="C65" s="115"/>
      <c r="D65" s="11" t="s">
        <v>32</v>
      </c>
      <c r="E65" s="12" t="s">
        <v>32</v>
      </c>
      <c r="F65" s="19" t="s">
        <v>32</v>
      </c>
      <c r="G65" s="80"/>
      <c r="H65" s="83" t="s">
        <v>32</v>
      </c>
      <c r="I65" s="84"/>
      <c r="J65" s="70">
        <v>37160</v>
      </c>
      <c r="K65" s="57">
        <f>SUM(J65,F65)</f>
        <v>37160</v>
      </c>
      <c r="L65" s="59">
        <v>241593</v>
      </c>
    </row>
    <row r="66" spans="1:12" ht="16.5">
      <c r="A66" s="96"/>
      <c r="B66" s="91" t="s">
        <v>58</v>
      </c>
      <c r="C66" s="92"/>
      <c r="D66" s="11"/>
      <c r="E66" s="12"/>
      <c r="F66" s="12"/>
      <c r="G66" s="13"/>
      <c r="H66" s="85"/>
      <c r="I66" s="85"/>
      <c r="J66" s="14"/>
      <c r="K66" s="14"/>
      <c r="L66" s="16"/>
    </row>
  </sheetData>
  <sheetProtection/>
  <mergeCells count="109">
    <mergeCell ref="H20:I20"/>
    <mergeCell ref="H21:I21"/>
    <mergeCell ref="H22:I22"/>
    <mergeCell ref="H23:I23"/>
    <mergeCell ref="K62:K63"/>
    <mergeCell ref="L62:L63"/>
    <mergeCell ref="F62:F63"/>
    <mergeCell ref="H61:I61"/>
    <mergeCell ref="J62:J63"/>
    <mergeCell ref="H29:I29"/>
    <mergeCell ref="H30:I30"/>
    <mergeCell ref="H31:I31"/>
    <mergeCell ref="H32:I32"/>
    <mergeCell ref="B66:C66"/>
    <mergeCell ref="B65:C65"/>
    <mergeCell ref="H43:I43"/>
    <mergeCell ref="H44:I44"/>
    <mergeCell ref="H45:I45"/>
    <mergeCell ref="B64:C64"/>
    <mergeCell ref="H64:I64"/>
    <mergeCell ref="H65:I65"/>
    <mergeCell ref="B62:C63"/>
    <mergeCell ref="H63:I63"/>
    <mergeCell ref="H66:I66"/>
    <mergeCell ref="H62:I62"/>
    <mergeCell ref="H58:I58"/>
    <mergeCell ref="H59:I59"/>
    <mergeCell ref="H60:I60"/>
    <mergeCell ref="H57:I57"/>
    <mergeCell ref="H51:I51"/>
    <mergeCell ref="H52:I52"/>
    <mergeCell ref="H49:I49"/>
    <mergeCell ref="H56:I56"/>
    <mergeCell ref="H55:I55"/>
    <mergeCell ref="L47:L50"/>
    <mergeCell ref="H48:I48"/>
    <mergeCell ref="H50:I50"/>
    <mergeCell ref="J47:J50"/>
    <mergeCell ref="H46:I46"/>
    <mergeCell ref="H41:I41"/>
    <mergeCell ref="K47:K50"/>
    <mergeCell ref="H54:I54"/>
    <mergeCell ref="H42:I42"/>
    <mergeCell ref="C47:C50"/>
    <mergeCell ref="F47:F50"/>
    <mergeCell ref="H47:I47"/>
    <mergeCell ref="H53:I53"/>
    <mergeCell ref="K19:K33"/>
    <mergeCell ref="L19:L33"/>
    <mergeCell ref="H25:I25"/>
    <mergeCell ref="H26:I26"/>
    <mergeCell ref="H33:I33"/>
    <mergeCell ref="H19:I19"/>
    <mergeCell ref="J19:J33"/>
    <mergeCell ref="H24:I24"/>
    <mergeCell ref="H27:I27"/>
    <mergeCell ref="H28:I28"/>
    <mergeCell ref="A19:A66"/>
    <mergeCell ref="B19:B46"/>
    <mergeCell ref="F19:F33"/>
    <mergeCell ref="G19:G65"/>
    <mergeCell ref="C34:C41"/>
    <mergeCell ref="F34:F41"/>
    <mergeCell ref="B58:B61"/>
    <mergeCell ref="F58:F61"/>
    <mergeCell ref="B56:B57"/>
    <mergeCell ref="B47:B55"/>
    <mergeCell ref="L34:L41"/>
    <mergeCell ref="H35:I35"/>
    <mergeCell ref="H39:I39"/>
    <mergeCell ref="J34:J41"/>
    <mergeCell ref="H40:I40"/>
    <mergeCell ref="K34:K41"/>
    <mergeCell ref="H34:I34"/>
    <mergeCell ref="H37:I37"/>
    <mergeCell ref="H38:I38"/>
    <mergeCell ref="H36:I36"/>
    <mergeCell ref="H12:I12"/>
    <mergeCell ref="H13:I13"/>
    <mergeCell ref="B17:C17"/>
    <mergeCell ref="H17:I17"/>
    <mergeCell ref="B16:C16"/>
    <mergeCell ref="H16:I16"/>
    <mergeCell ref="A10:A17"/>
    <mergeCell ref="B10:C10"/>
    <mergeCell ref="G10:G15"/>
    <mergeCell ref="H10:I10"/>
    <mergeCell ref="B11:C11"/>
    <mergeCell ref="H11:I11"/>
    <mergeCell ref="B12:B15"/>
    <mergeCell ref="F12:F15"/>
    <mergeCell ref="H14:I14"/>
    <mergeCell ref="H15:I15"/>
    <mergeCell ref="A6:B6"/>
    <mergeCell ref="C6:D6"/>
    <mergeCell ref="G6:H6"/>
    <mergeCell ref="A7:B7"/>
    <mergeCell ref="C7:D7"/>
    <mergeCell ref="G7:H7"/>
    <mergeCell ref="K8:L8"/>
    <mergeCell ref="A9:B9"/>
    <mergeCell ref="H9:I9"/>
    <mergeCell ref="A1:L1"/>
    <mergeCell ref="K2:L2"/>
    <mergeCell ref="A3:L3"/>
    <mergeCell ref="A5:B5"/>
    <mergeCell ref="C5:D5"/>
    <mergeCell ref="G5:H5"/>
    <mergeCell ref="K5:L7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H36" sqref="H36:I36"/>
    </sheetView>
  </sheetViews>
  <sheetFormatPr defaultColWidth="9.00390625" defaultRowHeight="16.5"/>
  <cols>
    <col min="1" max="1" width="3.25390625" style="0" customWidth="1"/>
    <col min="2" max="2" width="8.50390625" style="0" customWidth="1"/>
    <col min="4" max="4" width="4.50390625" style="0" customWidth="1"/>
    <col min="5" max="5" width="8.625" style="0" customWidth="1"/>
    <col min="6" max="6" width="8.75390625" style="0" customWidth="1"/>
    <col min="7" max="7" width="8.375" style="0" customWidth="1"/>
    <col min="8" max="8" width="3.875" style="0" customWidth="1"/>
    <col min="9" max="9" width="13.00390625" style="0" customWidth="1"/>
    <col min="11" max="11" width="11.50390625" style="0" customWidth="1"/>
    <col min="12" max="12" width="12.375" style="0" customWidth="1"/>
  </cols>
  <sheetData>
    <row r="1" spans="1:12" ht="19.5">
      <c r="A1" s="127" t="s">
        <v>146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6.5">
      <c r="A2" s="1"/>
      <c r="B2" s="1"/>
      <c r="C2" s="1"/>
      <c r="D2" s="2"/>
      <c r="E2" s="3"/>
      <c r="F2" s="4"/>
      <c r="G2" s="4"/>
      <c r="H2" s="1"/>
      <c r="I2" s="1"/>
      <c r="J2" s="5" t="s">
        <v>32</v>
      </c>
      <c r="K2" s="128" t="s">
        <v>147</v>
      </c>
      <c r="L2" s="128"/>
    </row>
    <row r="3" spans="1:12" ht="16.5">
      <c r="A3" s="128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20.25" thickBot="1">
      <c r="A4" s="1"/>
      <c r="B4" s="1"/>
      <c r="C4" s="1"/>
      <c r="D4" s="2"/>
      <c r="E4" s="3"/>
      <c r="F4" s="4"/>
      <c r="G4" s="4"/>
      <c r="H4" s="1"/>
      <c r="I4" s="1"/>
      <c r="J4" s="5"/>
      <c r="K4" s="68" t="s">
        <v>32</v>
      </c>
      <c r="L4" s="69"/>
    </row>
    <row r="5" spans="1:12" ht="16.5">
      <c r="A5" s="130" t="s">
        <v>0</v>
      </c>
      <c r="B5" s="131"/>
      <c r="C5" s="132">
        <f>SUM(G10)</f>
        <v>74528</v>
      </c>
      <c r="D5" s="133"/>
      <c r="E5" s="3"/>
      <c r="F5" s="47"/>
      <c r="G5" s="130" t="s">
        <v>107</v>
      </c>
      <c r="H5" s="135"/>
      <c r="I5" s="50">
        <v>996084</v>
      </c>
      <c r="J5" s="64" t="s">
        <v>32</v>
      </c>
      <c r="K5" s="158" t="s">
        <v>32</v>
      </c>
      <c r="L5" s="158"/>
    </row>
    <row r="6" spans="1:12" ht="16.5">
      <c r="A6" s="124" t="s">
        <v>1</v>
      </c>
      <c r="B6" s="93"/>
      <c r="C6" s="122">
        <f>SUM(G19)</f>
        <v>299418</v>
      </c>
      <c r="D6" s="123"/>
      <c r="E6" s="3"/>
      <c r="F6" s="26"/>
      <c r="G6" s="124" t="s">
        <v>2</v>
      </c>
      <c r="H6" s="125"/>
      <c r="I6" s="51">
        <f>SUM(C7)</f>
        <v>-224890</v>
      </c>
      <c r="J6" s="62"/>
      <c r="K6" s="158"/>
      <c r="L6" s="158"/>
    </row>
    <row r="7" spans="1:12" ht="17.25" thickBot="1">
      <c r="A7" s="138" t="s">
        <v>2</v>
      </c>
      <c r="B7" s="139"/>
      <c r="C7" s="140">
        <f>SUM(C5-C6)</f>
        <v>-224890</v>
      </c>
      <c r="D7" s="141"/>
      <c r="E7" s="3"/>
      <c r="F7" s="26"/>
      <c r="G7" s="138" t="s">
        <v>3</v>
      </c>
      <c r="H7" s="142"/>
      <c r="I7" s="52">
        <f>SUM(I5,I6)</f>
        <v>771194</v>
      </c>
      <c r="J7" s="62" t="s">
        <v>32</v>
      </c>
      <c r="K7" s="158"/>
      <c r="L7" s="158"/>
    </row>
    <row r="8" spans="1:12" ht="16.5">
      <c r="A8" s="1"/>
      <c r="B8" s="1"/>
      <c r="C8" s="1"/>
      <c r="D8" s="2"/>
      <c r="E8" s="3"/>
      <c r="F8" s="4"/>
      <c r="G8" s="4"/>
      <c r="H8" s="1"/>
      <c r="I8" s="1"/>
      <c r="J8" s="5"/>
      <c r="K8" s="134"/>
      <c r="L8" s="134"/>
    </row>
    <row r="9" spans="1:12" ht="33">
      <c r="A9" s="126" t="s">
        <v>4</v>
      </c>
      <c r="B9" s="126"/>
      <c r="C9" s="6" t="s">
        <v>5</v>
      </c>
      <c r="D9" s="7" t="s">
        <v>6</v>
      </c>
      <c r="E9" s="8" t="s">
        <v>7</v>
      </c>
      <c r="F9" s="8" t="s">
        <v>14</v>
      </c>
      <c r="G9" s="8" t="s">
        <v>29</v>
      </c>
      <c r="H9" s="126" t="s">
        <v>8</v>
      </c>
      <c r="I9" s="126"/>
      <c r="J9" s="9" t="s">
        <v>34</v>
      </c>
      <c r="K9" s="9" t="s">
        <v>9</v>
      </c>
      <c r="L9" s="6" t="s">
        <v>63</v>
      </c>
    </row>
    <row r="10" spans="1:12" ht="30" customHeight="1">
      <c r="A10" s="114" t="s">
        <v>35</v>
      </c>
      <c r="B10" s="91" t="s">
        <v>36</v>
      </c>
      <c r="C10" s="115"/>
      <c r="D10" s="11" t="s">
        <v>10</v>
      </c>
      <c r="E10" s="12">
        <v>7500</v>
      </c>
      <c r="F10" s="12">
        <f>SUM(E10)</f>
        <v>7500</v>
      </c>
      <c r="G10" s="79">
        <f>SUM(F10,F11,F12)</f>
        <v>74528</v>
      </c>
      <c r="H10" s="83" t="s">
        <v>148</v>
      </c>
      <c r="I10" s="84"/>
      <c r="J10" s="14">
        <v>27000</v>
      </c>
      <c r="K10" s="14">
        <f>SUM(J10,F10)</f>
        <v>34500</v>
      </c>
      <c r="L10" s="15">
        <v>30000</v>
      </c>
    </row>
    <row r="11" spans="1:12" ht="38.25" customHeight="1">
      <c r="A11" s="114"/>
      <c r="B11" s="91" t="s">
        <v>37</v>
      </c>
      <c r="C11" s="93"/>
      <c r="D11" s="11" t="s">
        <v>10</v>
      </c>
      <c r="E11" s="12">
        <v>18000</v>
      </c>
      <c r="F11" s="12">
        <f>SUM(E11)</f>
        <v>18000</v>
      </c>
      <c r="G11" s="80"/>
      <c r="H11" s="83" t="s">
        <v>149</v>
      </c>
      <c r="I11" s="84"/>
      <c r="J11" s="14">
        <v>873000</v>
      </c>
      <c r="K11" s="14">
        <f>SUM(J11,F11)</f>
        <v>891000</v>
      </c>
      <c r="L11" s="16">
        <v>825000</v>
      </c>
    </row>
    <row r="12" spans="1:12" ht="16.5">
      <c r="A12" s="114"/>
      <c r="B12" s="99" t="s">
        <v>38</v>
      </c>
      <c r="C12" s="18" t="s">
        <v>11</v>
      </c>
      <c r="D12" s="11"/>
      <c r="E12" s="12"/>
      <c r="F12" s="87">
        <f>SUM(E12,E13,E14,E15)</f>
        <v>49028</v>
      </c>
      <c r="G12" s="80"/>
      <c r="H12" s="118"/>
      <c r="I12" s="118"/>
      <c r="J12" s="20">
        <v>0</v>
      </c>
      <c r="K12" s="12">
        <f>SUM(J12,E12)</f>
        <v>0</v>
      </c>
      <c r="L12" s="16">
        <v>10000</v>
      </c>
    </row>
    <row r="13" spans="1:12" ht="16.5">
      <c r="A13" s="114"/>
      <c r="B13" s="116"/>
      <c r="C13" s="18" t="s">
        <v>12</v>
      </c>
      <c r="D13" s="11"/>
      <c r="E13" s="12">
        <v>46628</v>
      </c>
      <c r="F13" s="88"/>
      <c r="G13" s="80"/>
      <c r="H13" s="102" t="s">
        <v>150</v>
      </c>
      <c r="I13" s="102"/>
      <c r="J13" s="14">
        <v>7470</v>
      </c>
      <c r="K13" s="14">
        <f>SUM(J13,E13)</f>
        <v>54098</v>
      </c>
      <c r="L13" s="16">
        <v>300000</v>
      </c>
    </row>
    <row r="14" spans="1:12" ht="16.5">
      <c r="A14" s="114"/>
      <c r="B14" s="116"/>
      <c r="C14" s="18" t="s">
        <v>13</v>
      </c>
      <c r="D14" s="11"/>
      <c r="E14" s="12">
        <v>2400</v>
      </c>
      <c r="F14" s="88"/>
      <c r="G14" s="80"/>
      <c r="H14" s="72" t="s">
        <v>172</v>
      </c>
      <c r="I14" s="73"/>
      <c r="J14" s="14">
        <v>14100</v>
      </c>
      <c r="K14" s="14">
        <f>SUM(J14,E14)</f>
        <v>16500</v>
      </c>
      <c r="L14" s="16">
        <v>60000</v>
      </c>
    </row>
    <row r="15" spans="1:12" ht="16.5">
      <c r="A15" s="114"/>
      <c r="B15" s="82"/>
      <c r="C15" s="18" t="s">
        <v>39</v>
      </c>
      <c r="D15" s="11" t="s">
        <v>32</v>
      </c>
      <c r="E15" s="12">
        <v>0</v>
      </c>
      <c r="F15" s="117"/>
      <c r="G15" s="147"/>
      <c r="H15" s="83" t="s">
        <v>32</v>
      </c>
      <c r="I15" s="111"/>
      <c r="J15" s="14">
        <v>0</v>
      </c>
      <c r="K15" s="14">
        <f>SUM(J15,E15)</f>
        <v>0</v>
      </c>
      <c r="L15" s="21"/>
    </row>
    <row r="16" spans="1:12" ht="16.5">
      <c r="A16" s="114"/>
      <c r="B16" s="91" t="s">
        <v>41</v>
      </c>
      <c r="C16" s="93"/>
      <c r="D16" s="11"/>
      <c r="E16" s="23">
        <v>0</v>
      </c>
      <c r="F16" s="23">
        <v>0</v>
      </c>
      <c r="G16" s="61"/>
      <c r="H16" s="74" t="s">
        <v>32</v>
      </c>
      <c r="I16" s="75"/>
      <c r="J16" s="14">
        <v>260103</v>
      </c>
      <c r="K16" s="14">
        <f>SUM(J16,E16)</f>
        <v>260103</v>
      </c>
      <c r="L16" s="16">
        <v>260103</v>
      </c>
    </row>
    <row r="17" spans="1:12" ht="92.25" customHeight="1">
      <c r="A17" s="114"/>
      <c r="B17" s="91" t="s">
        <v>42</v>
      </c>
      <c r="C17" s="115"/>
      <c r="D17" s="11"/>
      <c r="E17" s="22">
        <v>227500</v>
      </c>
      <c r="F17" s="23">
        <f>SUM(E17)</f>
        <v>227500</v>
      </c>
      <c r="G17" s="13">
        <f>SUM(F17)</f>
        <v>227500</v>
      </c>
      <c r="H17" s="102" t="s">
        <v>197</v>
      </c>
      <c r="I17" s="102"/>
      <c r="J17" s="14"/>
      <c r="K17" s="14"/>
      <c r="L17" s="16"/>
    </row>
    <row r="18" spans="1:12" ht="16.5">
      <c r="A18" s="24"/>
      <c r="B18" s="25"/>
      <c r="C18" s="26"/>
      <c r="D18" s="27"/>
      <c r="E18" s="28"/>
      <c r="F18" s="28"/>
      <c r="G18" s="29"/>
      <c r="H18" s="30"/>
      <c r="I18" s="30"/>
      <c r="J18" s="31"/>
      <c r="K18" s="31"/>
      <c r="L18" s="31"/>
    </row>
    <row r="19" spans="1:12" ht="39.75" customHeight="1">
      <c r="A19" s="94" t="s">
        <v>43</v>
      </c>
      <c r="B19" s="86" t="s">
        <v>30</v>
      </c>
      <c r="C19" s="42" t="s">
        <v>44</v>
      </c>
      <c r="D19" s="32">
        <v>41002</v>
      </c>
      <c r="E19" s="12">
        <v>381</v>
      </c>
      <c r="F19" s="78">
        <f>SUM(E19:E24)</f>
        <v>1577</v>
      </c>
      <c r="G19" s="79">
        <f>SUM(F19,F25,F33,F35,F36,F37,F38,F39,F40,F41,F42,F43,F44,F45,F46,F47,F51,F52,F53)</f>
        <v>299418</v>
      </c>
      <c r="H19" s="83" t="s">
        <v>151</v>
      </c>
      <c r="I19" s="84"/>
      <c r="J19" s="105">
        <v>6813</v>
      </c>
      <c r="K19" s="105">
        <f>SUM(J19,F19)</f>
        <v>8390</v>
      </c>
      <c r="L19" s="109">
        <v>30000</v>
      </c>
    </row>
    <row r="20" spans="1:12" ht="35.25" customHeight="1">
      <c r="A20" s="95"/>
      <c r="B20" s="86"/>
      <c r="C20" s="44"/>
      <c r="D20" s="32">
        <v>41006</v>
      </c>
      <c r="E20" s="12">
        <v>200</v>
      </c>
      <c r="F20" s="78"/>
      <c r="G20" s="80"/>
      <c r="H20" s="83" t="s">
        <v>152</v>
      </c>
      <c r="I20" s="84"/>
      <c r="J20" s="106"/>
      <c r="K20" s="106"/>
      <c r="L20" s="110"/>
    </row>
    <row r="21" spans="1:12" ht="16.5">
      <c r="A21" s="95"/>
      <c r="B21" s="86"/>
      <c r="C21" s="44"/>
      <c r="D21" s="32">
        <v>41006</v>
      </c>
      <c r="E21" s="12">
        <v>79</v>
      </c>
      <c r="F21" s="78"/>
      <c r="G21" s="80"/>
      <c r="H21" s="83" t="s">
        <v>153</v>
      </c>
      <c r="I21" s="84"/>
      <c r="J21" s="106"/>
      <c r="K21" s="106"/>
      <c r="L21" s="110"/>
    </row>
    <row r="22" spans="1:12" ht="16.5">
      <c r="A22" s="95"/>
      <c r="B22" s="86"/>
      <c r="C22" s="44" t="s">
        <v>45</v>
      </c>
      <c r="D22" s="32">
        <v>41012</v>
      </c>
      <c r="E22" s="12">
        <v>180</v>
      </c>
      <c r="F22" s="98"/>
      <c r="G22" s="80"/>
      <c r="H22" s="83" t="s">
        <v>154</v>
      </c>
      <c r="I22" s="84"/>
      <c r="J22" s="106"/>
      <c r="K22" s="107"/>
      <c r="L22" s="110"/>
    </row>
    <row r="23" spans="1:12" ht="27.75" customHeight="1">
      <c r="A23" s="95"/>
      <c r="B23" s="86"/>
      <c r="C23" s="44"/>
      <c r="D23" s="32">
        <v>41022</v>
      </c>
      <c r="E23" s="12">
        <v>713</v>
      </c>
      <c r="F23" s="98"/>
      <c r="G23" s="80"/>
      <c r="H23" s="83" t="s">
        <v>155</v>
      </c>
      <c r="I23" s="84"/>
      <c r="J23" s="106"/>
      <c r="K23" s="107"/>
      <c r="L23" s="110"/>
    </row>
    <row r="24" spans="1:12" ht="16.5">
      <c r="A24" s="95"/>
      <c r="B24" s="86"/>
      <c r="C24" s="45" t="s">
        <v>31</v>
      </c>
      <c r="D24" s="32">
        <v>41029</v>
      </c>
      <c r="E24" s="12">
        <v>24</v>
      </c>
      <c r="F24" s="98"/>
      <c r="G24" s="80"/>
      <c r="H24" s="74" t="s">
        <v>156</v>
      </c>
      <c r="I24" s="75"/>
      <c r="J24" s="106"/>
      <c r="K24" s="107"/>
      <c r="L24" s="110"/>
    </row>
    <row r="25" spans="1:12" ht="16.5">
      <c r="A25" s="95"/>
      <c r="B25" s="86"/>
      <c r="C25" s="90" t="s">
        <v>15</v>
      </c>
      <c r="D25" s="11">
        <v>41002</v>
      </c>
      <c r="E25" s="3">
        <v>990</v>
      </c>
      <c r="F25" s="78">
        <f>SUM(E25:E32)</f>
        <v>4697</v>
      </c>
      <c r="G25" s="80"/>
      <c r="H25" s="74" t="s">
        <v>157</v>
      </c>
      <c r="I25" s="75"/>
      <c r="J25" s="148">
        <v>17699</v>
      </c>
      <c r="K25" s="148">
        <f>SUM(J25,F25)</f>
        <v>22396</v>
      </c>
      <c r="L25" s="144">
        <v>50000</v>
      </c>
    </row>
    <row r="26" spans="1:12" ht="26.25" customHeight="1">
      <c r="A26" s="95"/>
      <c r="B26" s="86"/>
      <c r="C26" s="76"/>
      <c r="D26" s="11">
        <v>41002</v>
      </c>
      <c r="E26" s="12">
        <v>682</v>
      </c>
      <c r="F26" s="78"/>
      <c r="G26" s="80"/>
      <c r="H26" s="83" t="s">
        <v>158</v>
      </c>
      <c r="I26" s="84"/>
      <c r="J26" s="107"/>
      <c r="K26" s="107"/>
      <c r="L26" s="153"/>
    </row>
    <row r="27" spans="1:12" ht="16.5">
      <c r="A27" s="95"/>
      <c r="B27" s="86"/>
      <c r="C27" s="76"/>
      <c r="D27" s="11">
        <v>41012</v>
      </c>
      <c r="E27" s="12">
        <v>20</v>
      </c>
      <c r="F27" s="78"/>
      <c r="G27" s="80"/>
      <c r="H27" s="83" t="s">
        <v>159</v>
      </c>
      <c r="I27" s="84"/>
      <c r="J27" s="107"/>
      <c r="K27" s="107"/>
      <c r="L27" s="153"/>
    </row>
    <row r="28" spans="1:12" ht="28.5" customHeight="1">
      <c r="A28" s="95"/>
      <c r="B28" s="86"/>
      <c r="C28" s="76"/>
      <c r="D28" s="11">
        <v>41012</v>
      </c>
      <c r="E28" s="12">
        <v>65</v>
      </c>
      <c r="F28" s="78"/>
      <c r="G28" s="80"/>
      <c r="H28" s="83" t="s">
        <v>160</v>
      </c>
      <c r="I28" s="84"/>
      <c r="J28" s="107"/>
      <c r="K28" s="107"/>
      <c r="L28" s="153"/>
    </row>
    <row r="29" spans="1:12" ht="20.25" customHeight="1">
      <c r="A29" s="95"/>
      <c r="B29" s="86"/>
      <c r="C29" s="76"/>
      <c r="D29" s="11">
        <v>41022</v>
      </c>
      <c r="E29" s="12">
        <v>30</v>
      </c>
      <c r="F29" s="78"/>
      <c r="G29" s="80"/>
      <c r="H29" s="83" t="s">
        <v>161</v>
      </c>
      <c r="I29" s="84"/>
      <c r="J29" s="107"/>
      <c r="K29" s="107"/>
      <c r="L29" s="153"/>
    </row>
    <row r="30" spans="1:12" ht="24" customHeight="1">
      <c r="A30" s="95"/>
      <c r="B30" s="86"/>
      <c r="C30" s="76"/>
      <c r="D30" s="11">
        <v>41022</v>
      </c>
      <c r="E30" s="12">
        <v>1022</v>
      </c>
      <c r="F30" s="78"/>
      <c r="G30" s="80"/>
      <c r="H30" s="83" t="s">
        <v>162</v>
      </c>
      <c r="I30" s="84"/>
      <c r="J30" s="107"/>
      <c r="K30" s="107"/>
      <c r="L30" s="153"/>
    </row>
    <row r="31" spans="1:12" ht="16.5">
      <c r="A31" s="95"/>
      <c r="B31" s="86"/>
      <c r="C31" s="76"/>
      <c r="D31" s="11">
        <v>41027</v>
      </c>
      <c r="E31" s="12">
        <v>1653</v>
      </c>
      <c r="F31" s="78"/>
      <c r="G31" s="80"/>
      <c r="H31" s="74" t="s">
        <v>163</v>
      </c>
      <c r="I31" s="75"/>
      <c r="J31" s="107"/>
      <c r="K31" s="107"/>
      <c r="L31" s="153"/>
    </row>
    <row r="32" spans="1:12" ht="24.75" customHeight="1">
      <c r="A32" s="95"/>
      <c r="B32" s="86"/>
      <c r="C32" s="77"/>
      <c r="D32" s="54">
        <v>41029</v>
      </c>
      <c r="E32" s="67">
        <v>235</v>
      </c>
      <c r="F32" s="78"/>
      <c r="G32" s="80"/>
      <c r="H32" s="74" t="s">
        <v>164</v>
      </c>
      <c r="I32" s="75"/>
      <c r="J32" s="107"/>
      <c r="K32" s="107"/>
      <c r="L32" s="153"/>
    </row>
    <row r="33" spans="1:12" ht="16.5">
      <c r="A33" s="95"/>
      <c r="B33" s="86"/>
      <c r="C33" s="99" t="s">
        <v>16</v>
      </c>
      <c r="D33" s="11">
        <v>41022</v>
      </c>
      <c r="E33" s="12">
        <v>3000</v>
      </c>
      <c r="F33" s="87">
        <f>SUM(E33:E34)</f>
        <v>4000</v>
      </c>
      <c r="G33" s="80"/>
      <c r="H33" s="83" t="s">
        <v>165</v>
      </c>
      <c r="I33" s="84"/>
      <c r="J33" s="159">
        <v>2000</v>
      </c>
      <c r="K33" s="159">
        <f>SUM(J33,F33)</f>
        <v>6000</v>
      </c>
      <c r="L33" s="144">
        <v>40000</v>
      </c>
    </row>
    <row r="34" spans="1:12" ht="26.25" customHeight="1">
      <c r="A34" s="95"/>
      <c r="B34" s="86"/>
      <c r="C34" s="101"/>
      <c r="D34" s="11">
        <v>41022</v>
      </c>
      <c r="E34" s="12">
        <v>1000</v>
      </c>
      <c r="F34" s="89"/>
      <c r="G34" s="80"/>
      <c r="H34" s="83" t="s">
        <v>166</v>
      </c>
      <c r="I34" s="84"/>
      <c r="J34" s="160"/>
      <c r="K34" s="160"/>
      <c r="L34" s="146"/>
    </row>
    <row r="35" spans="1:12" ht="16.5">
      <c r="A35" s="95"/>
      <c r="B35" s="86"/>
      <c r="C35" s="10" t="s">
        <v>17</v>
      </c>
      <c r="D35" s="11">
        <v>41029</v>
      </c>
      <c r="E35" s="12">
        <v>10000</v>
      </c>
      <c r="F35" s="12">
        <f>SUM(E35)</f>
        <v>10000</v>
      </c>
      <c r="G35" s="80"/>
      <c r="H35" s="83" t="s">
        <v>32</v>
      </c>
      <c r="I35" s="84"/>
      <c r="J35" s="14">
        <v>30000</v>
      </c>
      <c r="K35" s="14">
        <f aca="true" t="shared" si="0" ref="K35:K43">SUM(J35,F35)</f>
        <v>40000</v>
      </c>
      <c r="L35" s="16">
        <v>130000</v>
      </c>
    </row>
    <row r="36" spans="1:12" ht="22.5">
      <c r="A36" s="95"/>
      <c r="B36" s="86"/>
      <c r="C36" s="41" t="s">
        <v>59</v>
      </c>
      <c r="D36" s="11">
        <v>41029</v>
      </c>
      <c r="E36" s="12">
        <v>1532</v>
      </c>
      <c r="F36" s="12">
        <f>SUM(E36)</f>
        <v>1532</v>
      </c>
      <c r="G36" s="80"/>
      <c r="H36" s="83"/>
      <c r="I36" s="84"/>
      <c r="J36" s="14">
        <v>4596</v>
      </c>
      <c r="K36" s="14">
        <f t="shared" si="0"/>
        <v>6128</v>
      </c>
      <c r="L36" s="16">
        <v>20000</v>
      </c>
    </row>
    <row r="37" spans="1:12" ht="16.5">
      <c r="A37" s="95"/>
      <c r="B37" s="86"/>
      <c r="C37" s="10" t="s">
        <v>47</v>
      </c>
      <c r="D37" s="11" t="s">
        <v>32</v>
      </c>
      <c r="E37" s="12" t="s">
        <v>32</v>
      </c>
      <c r="F37" s="12" t="s">
        <v>32</v>
      </c>
      <c r="G37" s="80"/>
      <c r="H37" s="85" t="s">
        <v>32</v>
      </c>
      <c r="I37" s="85"/>
      <c r="J37" s="23">
        <v>0</v>
      </c>
      <c r="K37" s="12">
        <f t="shared" si="0"/>
        <v>0</v>
      </c>
      <c r="L37" s="16">
        <v>10000</v>
      </c>
    </row>
    <row r="38" spans="1:12" ht="16.5">
      <c r="A38" s="95"/>
      <c r="B38" s="86"/>
      <c r="C38" s="35" t="s">
        <v>18</v>
      </c>
      <c r="D38" s="11" t="s">
        <v>32</v>
      </c>
      <c r="E38" s="12" t="s">
        <v>32</v>
      </c>
      <c r="F38" s="12" t="s">
        <v>32</v>
      </c>
      <c r="G38" s="80"/>
      <c r="H38" s="83" t="s">
        <v>32</v>
      </c>
      <c r="I38" s="84"/>
      <c r="J38" s="14">
        <v>0</v>
      </c>
      <c r="K38" s="14">
        <f t="shared" si="0"/>
        <v>0</v>
      </c>
      <c r="L38" s="16">
        <v>26000</v>
      </c>
    </row>
    <row r="39" spans="1:12" ht="27" customHeight="1">
      <c r="A39" s="95"/>
      <c r="B39" s="99" t="s">
        <v>49</v>
      </c>
      <c r="C39" s="37" t="s">
        <v>19</v>
      </c>
      <c r="D39" s="11">
        <v>41001</v>
      </c>
      <c r="E39" s="12">
        <v>1890</v>
      </c>
      <c r="F39" s="57">
        <f>SUM(E39:E39)</f>
        <v>1890</v>
      </c>
      <c r="G39" s="80"/>
      <c r="H39" s="83" t="s">
        <v>167</v>
      </c>
      <c r="I39" s="84"/>
      <c r="J39" s="58">
        <v>14548</v>
      </c>
      <c r="K39" s="58">
        <f t="shared" si="0"/>
        <v>16438</v>
      </c>
      <c r="L39" s="59">
        <v>60000</v>
      </c>
    </row>
    <row r="40" spans="1:12" ht="16.5">
      <c r="A40" s="95"/>
      <c r="B40" s="100"/>
      <c r="C40" s="37" t="s">
        <v>20</v>
      </c>
      <c r="D40" s="11">
        <v>41007</v>
      </c>
      <c r="E40" s="12">
        <v>30000</v>
      </c>
      <c r="F40" s="19">
        <f>SUM(E40)</f>
        <v>30000</v>
      </c>
      <c r="G40" s="80"/>
      <c r="H40" s="85" t="s">
        <v>168</v>
      </c>
      <c r="I40" s="85"/>
      <c r="J40" s="33">
        <v>48500</v>
      </c>
      <c r="K40" s="33">
        <f t="shared" si="0"/>
        <v>78500</v>
      </c>
      <c r="L40" s="34">
        <v>200000</v>
      </c>
    </row>
    <row r="41" spans="1:12" ht="16.5">
      <c r="A41" s="95"/>
      <c r="B41" s="100"/>
      <c r="C41" s="18" t="s">
        <v>21</v>
      </c>
      <c r="D41" s="11">
        <v>41027</v>
      </c>
      <c r="E41" s="12">
        <v>1112</v>
      </c>
      <c r="F41" s="12">
        <f>SUM(E41)</f>
        <v>1112</v>
      </c>
      <c r="G41" s="80"/>
      <c r="H41" s="85" t="s">
        <v>50</v>
      </c>
      <c r="I41" s="85"/>
      <c r="J41" s="14">
        <v>3753</v>
      </c>
      <c r="K41" s="14">
        <f t="shared" si="0"/>
        <v>4865</v>
      </c>
      <c r="L41" s="16">
        <v>35000</v>
      </c>
    </row>
    <row r="42" spans="1:12" ht="39.75" customHeight="1">
      <c r="A42" s="95"/>
      <c r="B42" s="100"/>
      <c r="C42" s="18" t="s">
        <v>22</v>
      </c>
      <c r="D42" s="11">
        <v>41022</v>
      </c>
      <c r="E42" s="12">
        <v>120</v>
      </c>
      <c r="F42" s="12">
        <f>SUM(E42)</f>
        <v>120</v>
      </c>
      <c r="G42" s="80"/>
      <c r="H42" s="151" t="s">
        <v>169</v>
      </c>
      <c r="I42" s="151"/>
      <c r="J42" s="20">
        <v>360</v>
      </c>
      <c r="K42" s="12">
        <f t="shared" si="0"/>
        <v>480</v>
      </c>
      <c r="L42" s="16">
        <v>5000</v>
      </c>
    </row>
    <row r="43" spans="1:12" ht="21">
      <c r="A43" s="95"/>
      <c r="B43" s="100"/>
      <c r="C43" s="38" t="s">
        <v>23</v>
      </c>
      <c r="D43" s="11">
        <v>41007</v>
      </c>
      <c r="E43" s="12">
        <v>19700</v>
      </c>
      <c r="F43" s="12">
        <f>SUM(E43)</f>
        <v>19700</v>
      </c>
      <c r="G43" s="80"/>
      <c r="H43" s="85"/>
      <c r="I43" s="85"/>
      <c r="J43" s="14">
        <v>0</v>
      </c>
      <c r="K43" s="14">
        <f t="shared" si="0"/>
        <v>19700</v>
      </c>
      <c r="L43" s="16">
        <v>20000</v>
      </c>
    </row>
    <row r="44" spans="1:12" ht="16.5">
      <c r="A44" s="95"/>
      <c r="B44" s="101"/>
      <c r="C44" s="18" t="s">
        <v>24</v>
      </c>
      <c r="D44" s="11" t="s">
        <v>32</v>
      </c>
      <c r="E44" s="12" t="s">
        <v>32</v>
      </c>
      <c r="F44" s="12" t="s">
        <v>32</v>
      </c>
      <c r="G44" s="80"/>
      <c r="H44" s="85" t="s">
        <v>32</v>
      </c>
      <c r="I44" s="85"/>
      <c r="J44" s="23">
        <v>0</v>
      </c>
      <c r="K44" s="12">
        <f>SUM(F44)</f>
        <v>0</v>
      </c>
      <c r="L44" s="16">
        <v>15000</v>
      </c>
    </row>
    <row r="45" spans="1:12" ht="23.25" customHeight="1">
      <c r="A45" s="95"/>
      <c r="B45" s="86" t="s">
        <v>51</v>
      </c>
      <c r="C45" s="18" t="s">
        <v>25</v>
      </c>
      <c r="D45" s="11">
        <v>41022</v>
      </c>
      <c r="E45" s="12">
        <v>24000</v>
      </c>
      <c r="F45" s="12">
        <f>SUM(E45)</f>
        <v>24000</v>
      </c>
      <c r="G45" s="80"/>
      <c r="H45" s="83" t="s">
        <v>171</v>
      </c>
      <c r="I45" s="84"/>
      <c r="J45" s="14">
        <v>0</v>
      </c>
      <c r="K45" s="14">
        <f aca="true" t="shared" si="1" ref="K45:K50">SUM(J45,E45)</f>
        <v>24000</v>
      </c>
      <c r="L45" s="16">
        <v>24000</v>
      </c>
    </row>
    <row r="46" spans="1:12" ht="28.5">
      <c r="A46" s="95"/>
      <c r="B46" s="86"/>
      <c r="C46" s="39" t="s">
        <v>52</v>
      </c>
      <c r="D46" s="11"/>
      <c r="E46" s="12" t="s">
        <v>32</v>
      </c>
      <c r="F46" s="36" t="s">
        <v>32</v>
      </c>
      <c r="G46" s="80"/>
      <c r="H46" s="85"/>
      <c r="I46" s="85"/>
      <c r="J46" s="20">
        <v>0</v>
      </c>
      <c r="K46" s="12">
        <f t="shared" si="1"/>
        <v>0</v>
      </c>
      <c r="L46" s="16">
        <v>20000</v>
      </c>
    </row>
    <row r="47" spans="1:12" ht="16.5">
      <c r="A47" s="95"/>
      <c r="B47" s="86" t="s">
        <v>53</v>
      </c>
      <c r="C47" s="18" t="s">
        <v>26</v>
      </c>
      <c r="D47" s="11">
        <v>41007</v>
      </c>
      <c r="E47" s="12">
        <v>200000</v>
      </c>
      <c r="F47" s="87">
        <f>SUM(E47,E48,E49,E50)</f>
        <v>200000</v>
      </c>
      <c r="G47" s="80"/>
      <c r="H47" s="85"/>
      <c r="I47" s="85"/>
      <c r="J47" s="14">
        <v>0</v>
      </c>
      <c r="K47" s="14">
        <f t="shared" si="1"/>
        <v>200000</v>
      </c>
      <c r="L47" s="16">
        <v>200000</v>
      </c>
    </row>
    <row r="48" spans="1:12" ht="16.5">
      <c r="A48" s="95"/>
      <c r="B48" s="86"/>
      <c r="C48" s="60" t="s">
        <v>27</v>
      </c>
      <c r="D48" s="11" t="s">
        <v>32</v>
      </c>
      <c r="E48" s="12">
        <v>0</v>
      </c>
      <c r="F48" s="88"/>
      <c r="G48" s="80"/>
      <c r="H48" s="83" t="s">
        <v>32</v>
      </c>
      <c r="I48" s="84"/>
      <c r="J48" s="58">
        <v>15300</v>
      </c>
      <c r="K48" s="33">
        <f>SUM(J48,E48,E49)</f>
        <v>15300</v>
      </c>
      <c r="L48" s="34">
        <v>120000</v>
      </c>
    </row>
    <row r="49" spans="1:12" ht="16.5">
      <c r="A49" s="95"/>
      <c r="B49" s="86"/>
      <c r="C49" s="18" t="s">
        <v>28</v>
      </c>
      <c r="D49" s="11"/>
      <c r="E49" s="12"/>
      <c r="F49" s="88"/>
      <c r="G49" s="80"/>
      <c r="H49" s="85"/>
      <c r="I49" s="85"/>
      <c r="J49" s="14">
        <v>0</v>
      </c>
      <c r="K49" s="14">
        <f t="shared" si="1"/>
        <v>0</v>
      </c>
      <c r="L49" s="16">
        <v>40000</v>
      </c>
    </row>
    <row r="50" spans="1:12" ht="16.5">
      <c r="A50" s="95"/>
      <c r="B50" s="86"/>
      <c r="C50" s="18" t="s">
        <v>54</v>
      </c>
      <c r="D50" s="11" t="s">
        <v>32</v>
      </c>
      <c r="E50" s="12" t="s">
        <v>32</v>
      </c>
      <c r="F50" s="89"/>
      <c r="G50" s="80"/>
      <c r="H50" s="85"/>
      <c r="I50" s="85"/>
      <c r="J50" s="20">
        <v>0</v>
      </c>
      <c r="K50" s="12">
        <f t="shared" si="1"/>
        <v>0</v>
      </c>
      <c r="L50" s="16">
        <v>20000</v>
      </c>
    </row>
    <row r="51" spans="1:12" ht="36.75" customHeight="1">
      <c r="A51" s="95"/>
      <c r="B51" s="97" t="s">
        <v>55</v>
      </c>
      <c r="C51" s="90"/>
      <c r="D51" s="11">
        <v>41021</v>
      </c>
      <c r="E51" s="12">
        <v>790</v>
      </c>
      <c r="F51" s="57">
        <f>SUM(E51)</f>
        <v>790</v>
      </c>
      <c r="G51" s="80"/>
      <c r="H51" s="74" t="s">
        <v>170</v>
      </c>
      <c r="I51" s="75"/>
      <c r="J51" s="58">
        <v>4860</v>
      </c>
      <c r="K51" s="58">
        <f>SUM(J51,F51)</f>
        <v>5650</v>
      </c>
      <c r="L51" s="59">
        <v>30000</v>
      </c>
    </row>
    <row r="52" spans="1:12" ht="16.5">
      <c r="A52" s="95"/>
      <c r="B52" s="91" t="s">
        <v>56</v>
      </c>
      <c r="C52" s="93"/>
      <c r="D52" s="11"/>
      <c r="E52" s="12" t="s">
        <v>32</v>
      </c>
      <c r="F52" s="12" t="s">
        <v>32</v>
      </c>
      <c r="G52" s="80"/>
      <c r="H52" s="72" t="s">
        <v>32</v>
      </c>
      <c r="I52" s="73"/>
      <c r="J52" s="14">
        <v>0</v>
      </c>
      <c r="K52" s="14">
        <f>SUM(J52,F52)</f>
        <v>0</v>
      </c>
      <c r="L52" s="16">
        <v>148510</v>
      </c>
    </row>
    <row r="53" spans="1:12" ht="16.5">
      <c r="A53" s="95"/>
      <c r="B53" s="91" t="s">
        <v>57</v>
      </c>
      <c r="C53" s="115"/>
      <c r="D53" s="11" t="s">
        <v>32</v>
      </c>
      <c r="E53" s="12" t="s">
        <v>32</v>
      </c>
      <c r="F53" s="19" t="s">
        <v>32</v>
      </c>
      <c r="G53" s="80"/>
      <c r="H53" s="83" t="s">
        <v>32</v>
      </c>
      <c r="I53" s="84"/>
      <c r="J53" s="70">
        <v>37160</v>
      </c>
      <c r="K53" s="57">
        <f>SUM(J53,F53)</f>
        <v>37160</v>
      </c>
      <c r="L53" s="59">
        <v>241593</v>
      </c>
    </row>
    <row r="54" spans="1:12" ht="16.5">
      <c r="A54" s="96"/>
      <c r="B54" s="91" t="s">
        <v>58</v>
      </c>
      <c r="C54" s="92"/>
      <c r="D54" s="11"/>
      <c r="E54" s="12"/>
      <c r="F54" s="12"/>
      <c r="G54" s="13"/>
      <c r="H54" s="85"/>
      <c r="I54" s="85"/>
      <c r="J54" s="14"/>
      <c r="K54" s="14"/>
      <c r="L54" s="16"/>
    </row>
  </sheetData>
  <sheetProtection/>
  <mergeCells count="93">
    <mergeCell ref="H53:I53"/>
    <mergeCell ref="K33:K34"/>
    <mergeCell ref="H43:I43"/>
    <mergeCell ref="H44:I44"/>
    <mergeCell ref="H46:I46"/>
    <mergeCell ref="H40:I40"/>
    <mergeCell ref="J33:J34"/>
    <mergeCell ref="L33:L34"/>
    <mergeCell ref="H34:I34"/>
    <mergeCell ref="H41:I41"/>
    <mergeCell ref="H42:I42"/>
    <mergeCell ref="H33:I33"/>
    <mergeCell ref="H35:I35"/>
    <mergeCell ref="H36:I36"/>
    <mergeCell ref="H37:I37"/>
    <mergeCell ref="H38:I38"/>
    <mergeCell ref="H39:I39"/>
    <mergeCell ref="H54:I54"/>
    <mergeCell ref="H51:I51"/>
    <mergeCell ref="B47:B50"/>
    <mergeCell ref="F47:F50"/>
    <mergeCell ref="H47:I47"/>
    <mergeCell ref="H48:I48"/>
    <mergeCell ref="H49:I49"/>
    <mergeCell ref="H50:I50"/>
    <mergeCell ref="B52:C52"/>
    <mergeCell ref="H52:I52"/>
    <mergeCell ref="L25:L32"/>
    <mergeCell ref="H26:I26"/>
    <mergeCell ref="H27:I27"/>
    <mergeCell ref="H28:I28"/>
    <mergeCell ref="H29:I29"/>
    <mergeCell ref="H30:I30"/>
    <mergeCell ref="H31:I31"/>
    <mergeCell ref="H32:I32"/>
    <mergeCell ref="J25:J32"/>
    <mergeCell ref="K25:K32"/>
    <mergeCell ref="K19:K24"/>
    <mergeCell ref="L19:L24"/>
    <mergeCell ref="H20:I20"/>
    <mergeCell ref="H21:I21"/>
    <mergeCell ref="H22:I22"/>
    <mergeCell ref="H23:I23"/>
    <mergeCell ref="H19:I19"/>
    <mergeCell ref="J19:J24"/>
    <mergeCell ref="A19:A54"/>
    <mergeCell ref="B19:B38"/>
    <mergeCell ref="F19:F24"/>
    <mergeCell ref="G19:G53"/>
    <mergeCell ref="C25:C32"/>
    <mergeCell ref="F25:F32"/>
    <mergeCell ref="B39:B44"/>
    <mergeCell ref="B54:C54"/>
    <mergeCell ref="B53:C53"/>
    <mergeCell ref="F33:F34"/>
    <mergeCell ref="B45:B46"/>
    <mergeCell ref="B51:C51"/>
    <mergeCell ref="H14:I14"/>
    <mergeCell ref="H15:I15"/>
    <mergeCell ref="B16:C16"/>
    <mergeCell ref="H16:I16"/>
    <mergeCell ref="B17:C17"/>
    <mergeCell ref="H17:I17"/>
    <mergeCell ref="H24:I24"/>
    <mergeCell ref="H45:I45"/>
    <mergeCell ref="C33:C34"/>
    <mergeCell ref="G10:G15"/>
    <mergeCell ref="H10:I10"/>
    <mergeCell ref="B11:C11"/>
    <mergeCell ref="H11:I11"/>
    <mergeCell ref="B12:B15"/>
    <mergeCell ref="F12:F15"/>
    <mergeCell ref="H25:I25"/>
    <mergeCell ref="G6:H6"/>
    <mergeCell ref="H12:I12"/>
    <mergeCell ref="H13:I13"/>
    <mergeCell ref="A7:B7"/>
    <mergeCell ref="C7:D7"/>
    <mergeCell ref="G7:H7"/>
    <mergeCell ref="A9:B9"/>
    <mergeCell ref="H9:I9"/>
    <mergeCell ref="A10:A17"/>
    <mergeCell ref="B10:C10"/>
    <mergeCell ref="K8:L8"/>
    <mergeCell ref="A1:L1"/>
    <mergeCell ref="K2:L2"/>
    <mergeCell ref="A3:L3"/>
    <mergeCell ref="A5:B5"/>
    <mergeCell ref="C5:D5"/>
    <mergeCell ref="G5:H5"/>
    <mergeCell ref="K5:L7"/>
    <mergeCell ref="A6:B6"/>
    <mergeCell ref="C6:D6"/>
  </mergeCells>
  <printOptions/>
  <pageMargins left="0.11811023622047245" right="0" top="0.9448818897637796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9">
      <selection activeCell="H40" sqref="H40:I40"/>
    </sheetView>
  </sheetViews>
  <sheetFormatPr defaultColWidth="9.00390625" defaultRowHeight="16.5"/>
  <cols>
    <col min="1" max="1" width="3.25390625" style="0" customWidth="1"/>
    <col min="2" max="2" width="7.625" style="0" customWidth="1"/>
    <col min="4" max="4" width="4.25390625" style="0" customWidth="1"/>
    <col min="5" max="5" width="8.625" style="0" customWidth="1"/>
    <col min="8" max="8" width="4.00390625" style="0" customWidth="1"/>
    <col min="9" max="9" width="13.375" style="0" customWidth="1"/>
    <col min="11" max="11" width="10.75390625" style="0" customWidth="1"/>
    <col min="12" max="12" width="12.25390625" style="0" customWidth="1"/>
  </cols>
  <sheetData>
    <row r="1" spans="1:12" ht="19.5">
      <c r="A1" s="127" t="s">
        <v>173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6.5">
      <c r="A2" s="1"/>
      <c r="B2" s="1"/>
      <c r="C2" s="1"/>
      <c r="D2" s="2"/>
      <c r="E2" s="3"/>
      <c r="F2" s="4"/>
      <c r="G2" s="4"/>
      <c r="H2" s="1"/>
      <c r="I2" s="1"/>
      <c r="J2" s="5" t="s">
        <v>32</v>
      </c>
      <c r="K2" s="128" t="s">
        <v>174</v>
      </c>
      <c r="L2" s="128"/>
    </row>
    <row r="3" spans="1:12" ht="16.5">
      <c r="A3" s="128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20.25" thickBot="1">
      <c r="A4" s="1"/>
      <c r="B4" s="1"/>
      <c r="C4" s="1"/>
      <c r="D4" s="2"/>
      <c r="E4" s="3"/>
      <c r="F4" s="4"/>
      <c r="G4" s="4"/>
      <c r="H4" s="1"/>
      <c r="I4" s="1"/>
      <c r="J4" s="5"/>
      <c r="K4" s="68" t="s">
        <v>32</v>
      </c>
      <c r="L4" s="69"/>
    </row>
    <row r="5" spans="1:12" ht="16.5">
      <c r="A5" s="130" t="s">
        <v>0</v>
      </c>
      <c r="B5" s="131"/>
      <c r="C5" s="132">
        <f>SUM(G10)</f>
        <v>75280</v>
      </c>
      <c r="D5" s="133"/>
      <c r="E5" s="3"/>
      <c r="F5" s="47"/>
      <c r="G5" s="130" t="s">
        <v>107</v>
      </c>
      <c r="H5" s="135"/>
      <c r="I5" s="50">
        <v>771194</v>
      </c>
      <c r="J5" s="64" t="s">
        <v>32</v>
      </c>
      <c r="K5" s="158" t="s">
        <v>32</v>
      </c>
      <c r="L5" s="158"/>
    </row>
    <row r="6" spans="1:12" ht="16.5">
      <c r="A6" s="124" t="s">
        <v>1</v>
      </c>
      <c r="B6" s="93"/>
      <c r="C6" s="122">
        <f>SUM(G19)</f>
        <v>20572</v>
      </c>
      <c r="D6" s="123"/>
      <c r="E6" s="3"/>
      <c r="F6" s="26"/>
      <c r="G6" s="124" t="s">
        <v>2</v>
      </c>
      <c r="H6" s="125"/>
      <c r="I6" s="51">
        <f>SUM(C7)</f>
        <v>54708</v>
      </c>
      <c r="J6" s="62"/>
      <c r="K6" s="158"/>
      <c r="L6" s="158"/>
    </row>
    <row r="7" spans="1:12" ht="17.25" thickBot="1">
      <c r="A7" s="138" t="s">
        <v>2</v>
      </c>
      <c r="B7" s="139"/>
      <c r="C7" s="140">
        <f>SUM(C5-C6)</f>
        <v>54708</v>
      </c>
      <c r="D7" s="141"/>
      <c r="E7" s="3"/>
      <c r="F7" s="26"/>
      <c r="G7" s="138" t="s">
        <v>3</v>
      </c>
      <c r="H7" s="142"/>
      <c r="I7" s="52">
        <f>SUM(I5,I6)</f>
        <v>825902</v>
      </c>
      <c r="J7" s="62" t="s">
        <v>32</v>
      </c>
      <c r="K7" s="158"/>
      <c r="L7" s="158"/>
    </row>
    <row r="8" spans="1:12" ht="16.5">
      <c r="A8" s="1"/>
      <c r="B8" s="1"/>
      <c r="C8" s="1"/>
      <c r="D8" s="2"/>
      <c r="E8" s="3"/>
      <c r="F8" s="4"/>
      <c r="G8" s="4"/>
      <c r="H8" s="1"/>
      <c r="I8" s="1"/>
      <c r="J8" s="5"/>
      <c r="K8" s="134"/>
      <c r="L8" s="134"/>
    </row>
    <row r="9" spans="1:12" ht="33">
      <c r="A9" s="126" t="s">
        <v>4</v>
      </c>
      <c r="B9" s="126"/>
      <c r="C9" s="6" t="s">
        <v>5</v>
      </c>
      <c r="D9" s="7" t="s">
        <v>6</v>
      </c>
      <c r="E9" s="8" t="s">
        <v>7</v>
      </c>
      <c r="F9" s="8" t="s">
        <v>14</v>
      </c>
      <c r="G9" s="8" t="s">
        <v>29</v>
      </c>
      <c r="H9" s="126" t="s">
        <v>8</v>
      </c>
      <c r="I9" s="126"/>
      <c r="J9" s="9" t="s">
        <v>34</v>
      </c>
      <c r="K9" s="9" t="s">
        <v>9</v>
      </c>
      <c r="L9" s="6" t="s">
        <v>63</v>
      </c>
    </row>
    <row r="10" spans="1:12" ht="16.5">
      <c r="A10" s="114" t="s">
        <v>35</v>
      </c>
      <c r="B10" s="91" t="s">
        <v>36</v>
      </c>
      <c r="C10" s="115"/>
      <c r="D10" s="11" t="s">
        <v>10</v>
      </c>
      <c r="E10" s="12">
        <v>1500</v>
      </c>
      <c r="F10" s="12">
        <f>SUM(E10)</f>
        <v>1500</v>
      </c>
      <c r="G10" s="79">
        <f>SUM(F10,F11,F12)</f>
        <v>75280</v>
      </c>
      <c r="H10" s="83" t="s">
        <v>175</v>
      </c>
      <c r="I10" s="84"/>
      <c r="J10" s="14">
        <v>34500</v>
      </c>
      <c r="K10" s="14">
        <f>SUM(J10,F10)</f>
        <v>36000</v>
      </c>
      <c r="L10" s="15">
        <v>30000</v>
      </c>
    </row>
    <row r="11" spans="1:12" ht="16.5">
      <c r="A11" s="114"/>
      <c r="B11" s="91" t="s">
        <v>37</v>
      </c>
      <c r="C11" s="93"/>
      <c r="D11" s="11" t="s">
        <v>10</v>
      </c>
      <c r="E11" s="12">
        <v>3000</v>
      </c>
      <c r="F11" s="12">
        <f>SUM(E11)</f>
        <v>3000</v>
      </c>
      <c r="G11" s="80"/>
      <c r="H11" s="83" t="s">
        <v>176</v>
      </c>
      <c r="I11" s="84"/>
      <c r="J11" s="14">
        <v>891000</v>
      </c>
      <c r="K11" s="14">
        <f>SUM(J11,F11)</f>
        <v>894000</v>
      </c>
      <c r="L11" s="16">
        <v>825000</v>
      </c>
    </row>
    <row r="12" spans="1:12" ht="16.5">
      <c r="A12" s="114"/>
      <c r="B12" s="99" t="s">
        <v>38</v>
      </c>
      <c r="C12" s="18" t="s">
        <v>11</v>
      </c>
      <c r="D12" s="11"/>
      <c r="E12" s="12">
        <v>200</v>
      </c>
      <c r="F12" s="87">
        <f>SUM(E12,E13,E14,E15)</f>
        <v>70780</v>
      </c>
      <c r="G12" s="80"/>
      <c r="H12" s="72" t="s">
        <v>177</v>
      </c>
      <c r="I12" s="73"/>
      <c r="J12" s="20">
        <v>0</v>
      </c>
      <c r="K12" s="12">
        <f>SUM(J12,E12)</f>
        <v>200</v>
      </c>
      <c r="L12" s="16">
        <v>10000</v>
      </c>
    </row>
    <row r="13" spans="1:12" ht="38.25" customHeight="1">
      <c r="A13" s="114"/>
      <c r="B13" s="116"/>
      <c r="C13" s="18" t="s">
        <v>12</v>
      </c>
      <c r="D13" s="11"/>
      <c r="E13" s="12">
        <v>56960</v>
      </c>
      <c r="F13" s="88"/>
      <c r="G13" s="80"/>
      <c r="H13" s="102" t="s">
        <v>178</v>
      </c>
      <c r="I13" s="102"/>
      <c r="J13" s="14">
        <v>54098</v>
      </c>
      <c r="K13" s="14">
        <f>SUM(J13,E13)</f>
        <v>111058</v>
      </c>
      <c r="L13" s="16">
        <v>300000</v>
      </c>
    </row>
    <row r="14" spans="1:12" ht="16.5">
      <c r="A14" s="114"/>
      <c r="B14" s="116"/>
      <c r="C14" s="18" t="s">
        <v>13</v>
      </c>
      <c r="D14" s="11"/>
      <c r="E14" s="12">
        <v>13265</v>
      </c>
      <c r="F14" s="88"/>
      <c r="G14" s="80"/>
      <c r="H14" s="72" t="s">
        <v>179</v>
      </c>
      <c r="I14" s="73"/>
      <c r="J14" s="14">
        <v>16500</v>
      </c>
      <c r="K14" s="14">
        <f>SUM(J14,E14)</f>
        <v>29765</v>
      </c>
      <c r="L14" s="16">
        <v>60000</v>
      </c>
    </row>
    <row r="15" spans="1:12" ht="16.5">
      <c r="A15" s="114"/>
      <c r="B15" s="82"/>
      <c r="C15" s="18" t="s">
        <v>39</v>
      </c>
      <c r="D15" s="11" t="s">
        <v>32</v>
      </c>
      <c r="E15" s="12">
        <v>355</v>
      </c>
      <c r="F15" s="117"/>
      <c r="G15" s="147"/>
      <c r="H15" s="83" t="s">
        <v>180</v>
      </c>
      <c r="I15" s="111"/>
      <c r="J15" s="14">
        <v>0</v>
      </c>
      <c r="K15" s="14">
        <f>SUM(J15,E15)</f>
        <v>355</v>
      </c>
      <c r="L15" s="21"/>
    </row>
    <row r="16" spans="1:12" ht="16.5">
      <c r="A16" s="114"/>
      <c r="B16" s="91" t="s">
        <v>41</v>
      </c>
      <c r="C16" s="93"/>
      <c r="D16" s="11"/>
      <c r="E16" s="23">
        <v>0</v>
      </c>
      <c r="F16" s="23">
        <v>0</v>
      </c>
      <c r="G16" s="61"/>
      <c r="H16" s="74" t="s">
        <v>32</v>
      </c>
      <c r="I16" s="75"/>
      <c r="J16" s="14">
        <v>260103</v>
      </c>
      <c r="K16" s="14">
        <f>SUM(J16,E16)</f>
        <v>260103</v>
      </c>
      <c r="L16" s="16">
        <v>260103</v>
      </c>
    </row>
    <row r="17" spans="1:12" ht="125.25" customHeight="1">
      <c r="A17" s="114"/>
      <c r="B17" s="91" t="s">
        <v>42</v>
      </c>
      <c r="C17" s="115"/>
      <c r="D17" s="11"/>
      <c r="E17" s="22">
        <v>268500</v>
      </c>
      <c r="F17" s="23">
        <f>SUM(E17)</f>
        <v>268500</v>
      </c>
      <c r="G17" s="13">
        <f>SUM(F17)</f>
        <v>268500</v>
      </c>
      <c r="H17" s="102" t="s">
        <v>198</v>
      </c>
      <c r="I17" s="102"/>
      <c r="J17" s="14"/>
      <c r="K17" s="14"/>
      <c r="L17" s="16"/>
    </row>
    <row r="18" spans="1:12" ht="16.5">
      <c r="A18" s="24"/>
      <c r="B18" s="25"/>
      <c r="C18" s="26"/>
      <c r="D18" s="27"/>
      <c r="E18" s="28"/>
      <c r="F18" s="28"/>
      <c r="G18" s="29"/>
      <c r="H18" s="30"/>
      <c r="I18" s="30"/>
      <c r="J18" s="31"/>
      <c r="K18" s="31"/>
      <c r="L18" s="31"/>
    </row>
    <row r="19" spans="1:12" ht="29.25" customHeight="1">
      <c r="A19" s="94" t="s">
        <v>43</v>
      </c>
      <c r="B19" s="86" t="s">
        <v>30</v>
      </c>
      <c r="C19" s="42" t="s">
        <v>44</v>
      </c>
      <c r="D19" s="32">
        <v>41033</v>
      </c>
      <c r="E19" s="12">
        <v>231</v>
      </c>
      <c r="F19" s="78">
        <f>SUM(E19:E23)</f>
        <v>859</v>
      </c>
      <c r="G19" s="79">
        <f>SUM(F19,F24,F28,F29,F30,F31,F32,F33,F36,F37,F39,F40,F41,F42,F43,F44,F48,F49,F50)</f>
        <v>20572</v>
      </c>
      <c r="H19" s="83" t="s">
        <v>181</v>
      </c>
      <c r="I19" s="84"/>
      <c r="J19" s="105">
        <v>8390</v>
      </c>
      <c r="K19" s="105">
        <f>SUM(J19,F19)</f>
        <v>9249</v>
      </c>
      <c r="L19" s="109">
        <v>30000</v>
      </c>
    </row>
    <row r="20" spans="1:12" ht="27.75" customHeight="1">
      <c r="A20" s="95"/>
      <c r="B20" s="86"/>
      <c r="C20" s="44"/>
      <c r="D20" s="32">
        <v>41039</v>
      </c>
      <c r="E20" s="12">
        <v>20</v>
      </c>
      <c r="F20" s="78"/>
      <c r="G20" s="80"/>
      <c r="H20" s="83" t="s">
        <v>182</v>
      </c>
      <c r="I20" s="84"/>
      <c r="J20" s="106"/>
      <c r="K20" s="106"/>
      <c r="L20" s="110"/>
    </row>
    <row r="21" spans="1:12" ht="36.75" customHeight="1">
      <c r="A21" s="95"/>
      <c r="B21" s="86"/>
      <c r="C21" s="44" t="s">
        <v>45</v>
      </c>
      <c r="D21" s="32">
        <v>41039</v>
      </c>
      <c r="E21" s="12">
        <v>50</v>
      </c>
      <c r="F21" s="98"/>
      <c r="G21" s="80"/>
      <c r="H21" s="83" t="s">
        <v>183</v>
      </c>
      <c r="I21" s="84"/>
      <c r="J21" s="106"/>
      <c r="K21" s="107"/>
      <c r="L21" s="110"/>
    </row>
    <row r="22" spans="1:12" ht="36.75" customHeight="1">
      <c r="A22" s="95"/>
      <c r="B22" s="86"/>
      <c r="C22" s="44"/>
      <c r="D22" s="32">
        <v>41040</v>
      </c>
      <c r="E22" s="12">
        <v>183</v>
      </c>
      <c r="F22" s="98"/>
      <c r="G22" s="80"/>
      <c r="H22" s="83" t="s">
        <v>184</v>
      </c>
      <c r="I22" s="84"/>
      <c r="J22" s="106"/>
      <c r="K22" s="107"/>
      <c r="L22" s="110"/>
    </row>
    <row r="23" spans="1:12" ht="16.5">
      <c r="A23" s="95"/>
      <c r="B23" s="86"/>
      <c r="C23" s="45" t="s">
        <v>31</v>
      </c>
      <c r="D23" s="32">
        <v>41047</v>
      </c>
      <c r="E23" s="12">
        <v>375</v>
      </c>
      <c r="F23" s="98"/>
      <c r="G23" s="80"/>
      <c r="H23" s="74" t="s">
        <v>185</v>
      </c>
      <c r="I23" s="75"/>
      <c r="J23" s="106"/>
      <c r="K23" s="107"/>
      <c r="L23" s="110"/>
    </row>
    <row r="24" spans="1:12" ht="28.5" customHeight="1">
      <c r="A24" s="95"/>
      <c r="B24" s="86"/>
      <c r="C24" s="90" t="s">
        <v>15</v>
      </c>
      <c r="D24" s="11">
        <v>41033</v>
      </c>
      <c r="E24" s="3">
        <v>210</v>
      </c>
      <c r="F24" s="78">
        <f>SUM(E24:E27)</f>
        <v>1903</v>
      </c>
      <c r="G24" s="80"/>
      <c r="H24" s="83" t="s">
        <v>186</v>
      </c>
      <c r="I24" s="84"/>
      <c r="J24" s="148">
        <v>22396</v>
      </c>
      <c r="K24" s="148">
        <f>SUM(J24,F24)</f>
        <v>24299</v>
      </c>
      <c r="L24" s="144">
        <v>50000</v>
      </c>
    </row>
    <row r="25" spans="1:12" ht="27" customHeight="1">
      <c r="A25" s="95"/>
      <c r="B25" s="86"/>
      <c r="C25" s="76"/>
      <c r="D25" s="11">
        <v>41052</v>
      </c>
      <c r="E25" s="12">
        <v>109</v>
      </c>
      <c r="F25" s="78"/>
      <c r="G25" s="80"/>
      <c r="H25" s="83" t="s">
        <v>187</v>
      </c>
      <c r="I25" s="84"/>
      <c r="J25" s="107"/>
      <c r="K25" s="107"/>
      <c r="L25" s="153"/>
    </row>
    <row r="26" spans="1:12" ht="16.5">
      <c r="A26" s="95"/>
      <c r="B26" s="86"/>
      <c r="C26" s="76"/>
      <c r="D26" s="11">
        <v>41059</v>
      </c>
      <c r="E26" s="12">
        <v>30</v>
      </c>
      <c r="F26" s="78"/>
      <c r="G26" s="80"/>
      <c r="H26" s="83" t="s">
        <v>188</v>
      </c>
      <c r="I26" s="84"/>
      <c r="J26" s="107"/>
      <c r="K26" s="107"/>
      <c r="L26" s="153"/>
    </row>
    <row r="27" spans="1:12" ht="16.5">
      <c r="A27" s="95"/>
      <c r="B27" s="86"/>
      <c r="C27" s="77"/>
      <c r="D27" s="54">
        <v>41060</v>
      </c>
      <c r="E27" s="46">
        <v>1554</v>
      </c>
      <c r="F27" s="78"/>
      <c r="G27" s="80"/>
      <c r="H27" s="74" t="s">
        <v>189</v>
      </c>
      <c r="I27" s="75"/>
      <c r="J27" s="107"/>
      <c r="K27" s="107"/>
      <c r="L27" s="153"/>
    </row>
    <row r="28" spans="1:12" ht="16.5">
      <c r="A28" s="95"/>
      <c r="B28" s="86"/>
      <c r="C28" s="17" t="s">
        <v>16</v>
      </c>
      <c r="D28" s="11" t="s">
        <v>32</v>
      </c>
      <c r="E28" s="12">
        <v>0</v>
      </c>
      <c r="F28" s="57">
        <f>SUM(E28:E28)</f>
        <v>0</v>
      </c>
      <c r="G28" s="80"/>
      <c r="H28" s="83" t="s">
        <v>32</v>
      </c>
      <c r="I28" s="84"/>
      <c r="J28" s="71">
        <v>6000</v>
      </c>
      <c r="K28" s="71">
        <f>SUM(J28,F28)</f>
        <v>6000</v>
      </c>
      <c r="L28" s="34">
        <v>40000</v>
      </c>
    </row>
    <row r="29" spans="1:12" ht="16.5">
      <c r="A29" s="95"/>
      <c r="B29" s="86"/>
      <c r="C29" s="10" t="s">
        <v>17</v>
      </c>
      <c r="D29" s="11">
        <v>41060</v>
      </c>
      <c r="E29" s="12">
        <v>10000</v>
      </c>
      <c r="F29" s="12">
        <f>SUM(E29)</f>
        <v>10000</v>
      </c>
      <c r="G29" s="80"/>
      <c r="H29" s="83" t="s">
        <v>32</v>
      </c>
      <c r="I29" s="84"/>
      <c r="J29" s="14">
        <v>40000</v>
      </c>
      <c r="K29" s="14">
        <f aca="true" t="shared" si="0" ref="K29:K40">SUM(J29,F29)</f>
        <v>50000</v>
      </c>
      <c r="L29" s="16">
        <v>130000</v>
      </c>
    </row>
    <row r="30" spans="1:12" ht="27" customHeight="1">
      <c r="A30" s="95"/>
      <c r="B30" s="86"/>
      <c r="C30" s="41" t="s">
        <v>59</v>
      </c>
      <c r="D30" s="11">
        <v>41060</v>
      </c>
      <c r="E30" s="12">
        <v>1532</v>
      </c>
      <c r="F30" s="12">
        <f>SUM(E30)</f>
        <v>1532</v>
      </c>
      <c r="G30" s="80"/>
      <c r="H30" s="83"/>
      <c r="I30" s="84"/>
      <c r="J30" s="14">
        <v>6128</v>
      </c>
      <c r="K30" s="14">
        <f t="shared" si="0"/>
        <v>7660</v>
      </c>
      <c r="L30" s="16">
        <v>20000</v>
      </c>
    </row>
    <row r="31" spans="1:12" ht="16.5">
      <c r="A31" s="95"/>
      <c r="B31" s="86"/>
      <c r="C31" s="10" t="s">
        <v>47</v>
      </c>
      <c r="D31" s="11" t="s">
        <v>32</v>
      </c>
      <c r="E31" s="12" t="s">
        <v>32</v>
      </c>
      <c r="F31" s="12" t="s">
        <v>32</v>
      </c>
      <c r="G31" s="80"/>
      <c r="H31" s="85" t="s">
        <v>32</v>
      </c>
      <c r="I31" s="85"/>
      <c r="J31" s="23">
        <v>0</v>
      </c>
      <c r="K31" s="12">
        <f t="shared" si="0"/>
        <v>0</v>
      </c>
      <c r="L31" s="16">
        <v>10000</v>
      </c>
    </row>
    <row r="32" spans="1:12" ht="16.5">
      <c r="A32" s="95"/>
      <c r="B32" s="86"/>
      <c r="C32" s="35" t="s">
        <v>18</v>
      </c>
      <c r="D32" s="11" t="s">
        <v>32</v>
      </c>
      <c r="E32" s="12" t="s">
        <v>32</v>
      </c>
      <c r="F32" s="12" t="s">
        <v>32</v>
      </c>
      <c r="G32" s="80"/>
      <c r="H32" s="83" t="s">
        <v>32</v>
      </c>
      <c r="I32" s="84"/>
      <c r="J32" s="14">
        <v>0</v>
      </c>
      <c r="K32" s="14">
        <f t="shared" si="0"/>
        <v>0</v>
      </c>
      <c r="L32" s="16">
        <v>26000</v>
      </c>
    </row>
    <row r="33" spans="1:12" ht="16.5">
      <c r="A33" s="95"/>
      <c r="B33" s="99" t="s">
        <v>49</v>
      </c>
      <c r="C33" s="99" t="s">
        <v>19</v>
      </c>
      <c r="D33" s="11">
        <v>41033</v>
      </c>
      <c r="E33" s="12">
        <v>820</v>
      </c>
      <c r="F33" s="87">
        <f>SUM(E33:E35)</f>
        <v>2265</v>
      </c>
      <c r="G33" s="80"/>
      <c r="H33" s="83" t="s">
        <v>190</v>
      </c>
      <c r="I33" s="84"/>
      <c r="J33" s="148">
        <v>16438</v>
      </c>
      <c r="K33" s="148">
        <f t="shared" si="0"/>
        <v>18703</v>
      </c>
      <c r="L33" s="144">
        <v>60000</v>
      </c>
    </row>
    <row r="34" spans="1:12" ht="16.5">
      <c r="A34" s="95"/>
      <c r="B34" s="100"/>
      <c r="C34" s="100"/>
      <c r="D34" s="11">
        <v>41040</v>
      </c>
      <c r="E34" s="12">
        <v>780</v>
      </c>
      <c r="F34" s="88"/>
      <c r="G34" s="80"/>
      <c r="H34" s="83" t="s">
        <v>139</v>
      </c>
      <c r="I34" s="84"/>
      <c r="J34" s="149"/>
      <c r="K34" s="149"/>
      <c r="L34" s="145"/>
    </row>
    <row r="35" spans="1:12" ht="16.5">
      <c r="A35" s="95"/>
      <c r="B35" s="100"/>
      <c r="C35" s="101"/>
      <c r="D35" s="11">
        <v>41051</v>
      </c>
      <c r="E35" s="12">
        <v>665</v>
      </c>
      <c r="F35" s="89"/>
      <c r="G35" s="80"/>
      <c r="H35" s="83" t="s">
        <v>139</v>
      </c>
      <c r="I35" s="84"/>
      <c r="J35" s="150"/>
      <c r="K35" s="150"/>
      <c r="L35" s="146"/>
    </row>
    <row r="36" spans="1:12" ht="16.5">
      <c r="A36" s="95"/>
      <c r="B36" s="100"/>
      <c r="C36" s="37" t="s">
        <v>20</v>
      </c>
      <c r="D36" s="11">
        <v>41040</v>
      </c>
      <c r="E36" s="12">
        <v>1000</v>
      </c>
      <c r="F36" s="19">
        <f>SUM(E36)</f>
        <v>1000</v>
      </c>
      <c r="G36" s="80"/>
      <c r="H36" s="85" t="s">
        <v>191</v>
      </c>
      <c r="I36" s="85"/>
      <c r="J36" s="33">
        <v>78500</v>
      </c>
      <c r="K36" s="33">
        <f t="shared" si="0"/>
        <v>79500</v>
      </c>
      <c r="L36" s="34">
        <v>200000</v>
      </c>
    </row>
    <row r="37" spans="1:12" ht="16.5">
      <c r="A37" s="95"/>
      <c r="B37" s="100"/>
      <c r="C37" s="99" t="s">
        <v>21</v>
      </c>
      <c r="D37" s="11">
        <v>41060</v>
      </c>
      <c r="E37" s="12">
        <v>1117</v>
      </c>
      <c r="F37" s="87">
        <f>SUM(E37,E38)</f>
        <v>1433</v>
      </c>
      <c r="G37" s="80"/>
      <c r="H37" s="85" t="s">
        <v>50</v>
      </c>
      <c r="I37" s="85"/>
      <c r="J37" s="148">
        <v>4865</v>
      </c>
      <c r="K37" s="148">
        <f t="shared" si="0"/>
        <v>6298</v>
      </c>
      <c r="L37" s="144">
        <v>35000</v>
      </c>
    </row>
    <row r="38" spans="1:12" ht="16.5">
      <c r="A38" s="95"/>
      <c r="B38" s="100"/>
      <c r="C38" s="101"/>
      <c r="D38" s="11">
        <v>41060</v>
      </c>
      <c r="E38" s="12">
        <v>316</v>
      </c>
      <c r="F38" s="89"/>
      <c r="G38" s="80"/>
      <c r="H38" s="72" t="s">
        <v>193</v>
      </c>
      <c r="I38" s="73"/>
      <c r="J38" s="150"/>
      <c r="K38" s="150"/>
      <c r="L38" s="146"/>
    </row>
    <row r="39" spans="1:12" ht="16.5">
      <c r="A39" s="95"/>
      <c r="B39" s="100"/>
      <c r="C39" s="18" t="s">
        <v>22</v>
      </c>
      <c r="D39" s="11" t="s">
        <v>32</v>
      </c>
      <c r="E39" s="12">
        <v>0</v>
      </c>
      <c r="F39" s="12">
        <f>SUM(E39)</f>
        <v>0</v>
      </c>
      <c r="G39" s="80"/>
      <c r="H39" s="151" t="s">
        <v>32</v>
      </c>
      <c r="I39" s="151"/>
      <c r="J39" s="20">
        <v>480</v>
      </c>
      <c r="K39" s="12">
        <f t="shared" si="0"/>
        <v>480</v>
      </c>
      <c r="L39" s="16">
        <v>5000</v>
      </c>
    </row>
    <row r="40" spans="1:12" ht="21">
      <c r="A40" s="95"/>
      <c r="B40" s="100"/>
      <c r="C40" s="38" t="s">
        <v>23</v>
      </c>
      <c r="D40" s="11" t="s">
        <v>32</v>
      </c>
      <c r="E40" s="12">
        <v>0</v>
      </c>
      <c r="F40" s="12">
        <f>SUM(E40)</f>
        <v>0</v>
      </c>
      <c r="G40" s="80"/>
      <c r="H40" s="85"/>
      <c r="I40" s="85"/>
      <c r="J40" s="14">
        <v>19700</v>
      </c>
      <c r="K40" s="14">
        <f t="shared" si="0"/>
        <v>19700</v>
      </c>
      <c r="L40" s="16">
        <v>20000</v>
      </c>
    </row>
    <row r="41" spans="1:12" ht="16.5">
      <c r="A41" s="95"/>
      <c r="B41" s="101"/>
      <c r="C41" s="18" t="s">
        <v>24</v>
      </c>
      <c r="D41" s="11" t="s">
        <v>32</v>
      </c>
      <c r="E41" s="12" t="s">
        <v>32</v>
      </c>
      <c r="F41" s="12" t="s">
        <v>32</v>
      </c>
      <c r="G41" s="80"/>
      <c r="H41" s="85" t="s">
        <v>32</v>
      </c>
      <c r="I41" s="85"/>
      <c r="J41" s="23">
        <v>0</v>
      </c>
      <c r="K41" s="12">
        <f>SUM(F41)</f>
        <v>0</v>
      </c>
      <c r="L41" s="16">
        <v>15000</v>
      </c>
    </row>
    <row r="42" spans="1:12" ht="16.5">
      <c r="A42" s="95"/>
      <c r="B42" s="86" t="s">
        <v>51</v>
      </c>
      <c r="C42" s="18" t="s">
        <v>25</v>
      </c>
      <c r="D42" s="11" t="s">
        <v>32</v>
      </c>
      <c r="E42" s="12">
        <v>0</v>
      </c>
      <c r="F42" s="12">
        <f>SUM(E42)</f>
        <v>0</v>
      </c>
      <c r="G42" s="80"/>
      <c r="H42" s="83" t="s">
        <v>32</v>
      </c>
      <c r="I42" s="84"/>
      <c r="J42" s="14">
        <v>24000</v>
      </c>
      <c r="K42" s="14">
        <f aca="true" t="shared" si="1" ref="K42:K47">SUM(J42,E42)</f>
        <v>24000</v>
      </c>
      <c r="L42" s="16">
        <v>24000</v>
      </c>
    </row>
    <row r="43" spans="1:12" ht="28.5">
      <c r="A43" s="95"/>
      <c r="B43" s="86"/>
      <c r="C43" s="39" t="s">
        <v>52</v>
      </c>
      <c r="D43" s="11"/>
      <c r="E43" s="12" t="s">
        <v>32</v>
      </c>
      <c r="F43" s="36" t="s">
        <v>32</v>
      </c>
      <c r="G43" s="80"/>
      <c r="H43" s="85"/>
      <c r="I43" s="85"/>
      <c r="J43" s="20">
        <v>0</v>
      </c>
      <c r="K43" s="12">
        <f t="shared" si="1"/>
        <v>0</v>
      </c>
      <c r="L43" s="16">
        <v>20000</v>
      </c>
    </row>
    <row r="44" spans="1:12" ht="16.5">
      <c r="A44" s="95"/>
      <c r="B44" s="86" t="s">
        <v>53</v>
      </c>
      <c r="C44" s="18" t="s">
        <v>26</v>
      </c>
      <c r="D44" s="11" t="s">
        <v>32</v>
      </c>
      <c r="E44" s="12">
        <v>0</v>
      </c>
      <c r="F44" s="87">
        <f>SUM(E44,E45,E46,E47)</f>
        <v>0</v>
      </c>
      <c r="G44" s="80"/>
      <c r="H44" s="85"/>
      <c r="I44" s="85"/>
      <c r="J44" s="14">
        <v>200000</v>
      </c>
      <c r="K44" s="14">
        <f t="shared" si="1"/>
        <v>200000</v>
      </c>
      <c r="L44" s="16">
        <v>200000</v>
      </c>
    </row>
    <row r="45" spans="1:12" ht="16.5">
      <c r="A45" s="95"/>
      <c r="B45" s="86"/>
      <c r="C45" s="60" t="s">
        <v>27</v>
      </c>
      <c r="D45" s="11" t="s">
        <v>32</v>
      </c>
      <c r="E45" s="12">
        <v>0</v>
      </c>
      <c r="F45" s="88"/>
      <c r="G45" s="80"/>
      <c r="H45" s="83" t="s">
        <v>32</v>
      </c>
      <c r="I45" s="84"/>
      <c r="J45" s="58">
        <v>15300</v>
      </c>
      <c r="K45" s="33">
        <f>SUM(J45,E45,E46)</f>
        <v>15300</v>
      </c>
      <c r="L45" s="34">
        <v>120000</v>
      </c>
    </row>
    <row r="46" spans="1:12" ht="16.5">
      <c r="A46" s="95"/>
      <c r="B46" s="86"/>
      <c r="C46" s="18" t="s">
        <v>28</v>
      </c>
      <c r="D46" s="11"/>
      <c r="E46" s="12"/>
      <c r="F46" s="88"/>
      <c r="G46" s="80"/>
      <c r="H46" s="85"/>
      <c r="I46" s="85"/>
      <c r="J46" s="14">
        <v>0</v>
      </c>
      <c r="K46" s="14">
        <f t="shared" si="1"/>
        <v>0</v>
      </c>
      <c r="L46" s="16">
        <v>40000</v>
      </c>
    </row>
    <row r="47" spans="1:12" ht="16.5">
      <c r="A47" s="95"/>
      <c r="B47" s="86"/>
      <c r="C47" s="18" t="s">
        <v>54</v>
      </c>
      <c r="D47" s="11" t="s">
        <v>32</v>
      </c>
      <c r="E47" s="12" t="s">
        <v>32</v>
      </c>
      <c r="F47" s="89"/>
      <c r="G47" s="80"/>
      <c r="H47" s="85"/>
      <c r="I47" s="85"/>
      <c r="J47" s="20">
        <v>0</v>
      </c>
      <c r="K47" s="12">
        <f t="shared" si="1"/>
        <v>0</v>
      </c>
      <c r="L47" s="16">
        <v>20000</v>
      </c>
    </row>
    <row r="48" spans="1:12" ht="38.25" customHeight="1">
      <c r="A48" s="95"/>
      <c r="B48" s="97" t="s">
        <v>55</v>
      </c>
      <c r="C48" s="90"/>
      <c r="D48" s="11">
        <v>41043</v>
      </c>
      <c r="E48" s="12">
        <v>1580</v>
      </c>
      <c r="F48" s="57">
        <f>SUM(E48)</f>
        <v>1580</v>
      </c>
      <c r="G48" s="80"/>
      <c r="H48" s="74" t="s">
        <v>192</v>
      </c>
      <c r="I48" s="75"/>
      <c r="J48" s="58">
        <v>5650</v>
      </c>
      <c r="K48" s="58">
        <f>SUM(J48,F48)</f>
        <v>7230</v>
      </c>
      <c r="L48" s="59">
        <v>30000</v>
      </c>
    </row>
    <row r="49" spans="1:12" ht="16.5">
      <c r="A49" s="95"/>
      <c r="B49" s="91" t="s">
        <v>56</v>
      </c>
      <c r="C49" s="93"/>
      <c r="D49" s="11"/>
      <c r="E49" s="12" t="s">
        <v>32</v>
      </c>
      <c r="F49" s="12" t="s">
        <v>32</v>
      </c>
      <c r="G49" s="80"/>
      <c r="H49" s="72" t="s">
        <v>32</v>
      </c>
      <c r="I49" s="73"/>
      <c r="J49" s="14">
        <v>0</v>
      </c>
      <c r="K49" s="14">
        <f>SUM(J49,F49)</f>
        <v>0</v>
      </c>
      <c r="L49" s="16">
        <v>148510</v>
      </c>
    </row>
    <row r="50" spans="1:12" ht="16.5">
      <c r="A50" s="95"/>
      <c r="B50" s="91" t="s">
        <v>57</v>
      </c>
      <c r="C50" s="115"/>
      <c r="D50" s="11" t="s">
        <v>32</v>
      </c>
      <c r="E50" s="12" t="s">
        <v>32</v>
      </c>
      <c r="F50" s="19" t="s">
        <v>32</v>
      </c>
      <c r="G50" s="80"/>
      <c r="H50" s="83" t="s">
        <v>32</v>
      </c>
      <c r="I50" s="84"/>
      <c r="J50" s="70">
        <v>37160</v>
      </c>
      <c r="K50" s="57">
        <f>SUM(J50,F50)</f>
        <v>37160</v>
      </c>
      <c r="L50" s="59">
        <v>241593</v>
      </c>
    </row>
    <row r="51" spans="1:12" ht="16.5">
      <c r="A51" s="96"/>
      <c r="B51" s="91" t="s">
        <v>58</v>
      </c>
      <c r="C51" s="92"/>
      <c r="D51" s="11"/>
      <c r="E51" s="12"/>
      <c r="F51" s="12"/>
      <c r="G51" s="13"/>
      <c r="H51" s="85"/>
      <c r="I51" s="85"/>
      <c r="J51" s="14"/>
      <c r="K51" s="14"/>
      <c r="L51" s="16"/>
    </row>
  </sheetData>
  <sheetProtection/>
  <mergeCells count="95">
    <mergeCell ref="J37:J38"/>
    <mergeCell ref="K37:K38"/>
    <mergeCell ref="L37:L38"/>
    <mergeCell ref="C37:C38"/>
    <mergeCell ref="F37:F38"/>
    <mergeCell ref="L33:L35"/>
    <mergeCell ref="C33:C35"/>
    <mergeCell ref="F33:F35"/>
    <mergeCell ref="H34:I34"/>
    <mergeCell ref="H35:I35"/>
    <mergeCell ref="J33:J35"/>
    <mergeCell ref="K33:K35"/>
    <mergeCell ref="A1:L1"/>
    <mergeCell ref="K2:L2"/>
    <mergeCell ref="A3:L3"/>
    <mergeCell ref="A5:B5"/>
    <mergeCell ref="C5:D5"/>
    <mergeCell ref="G5:H5"/>
    <mergeCell ref="K5:L7"/>
    <mergeCell ref="A6:B6"/>
    <mergeCell ref="C6:D6"/>
    <mergeCell ref="G6:H6"/>
    <mergeCell ref="A7:B7"/>
    <mergeCell ref="C7:D7"/>
    <mergeCell ref="G7:H7"/>
    <mergeCell ref="K8:L8"/>
    <mergeCell ref="A9:B9"/>
    <mergeCell ref="H9:I9"/>
    <mergeCell ref="A10:A17"/>
    <mergeCell ref="B10:C10"/>
    <mergeCell ref="G10:G15"/>
    <mergeCell ref="H10:I10"/>
    <mergeCell ref="B11:C11"/>
    <mergeCell ref="H11:I11"/>
    <mergeCell ref="B12:B15"/>
    <mergeCell ref="F12:F15"/>
    <mergeCell ref="H12:I12"/>
    <mergeCell ref="H13:I13"/>
    <mergeCell ref="H14:I14"/>
    <mergeCell ref="H15:I15"/>
    <mergeCell ref="B16:C16"/>
    <mergeCell ref="H16:I16"/>
    <mergeCell ref="B17:C17"/>
    <mergeCell ref="H17:I17"/>
    <mergeCell ref="A19:A51"/>
    <mergeCell ref="B19:B32"/>
    <mergeCell ref="F19:F23"/>
    <mergeCell ref="G19:G50"/>
    <mergeCell ref="B42:B43"/>
    <mergeCell ref="B51:C51"/>
    <mergeCell ref="C24:C27"/>
    <mergeCell ref="F24:F27"/>
    <mergeCell ref="K19:K23"/>
    <mergeCell ref="L19:L23"/>
    <mergeCell ref="H20:I20"/>
    <mergeCell ref="H21:I21"/>
    <mergeCell ref="H22:I22"/>
    <mergeCell ref="H23:I23"/>
    <mergeCell ref="H19:I19"/>
    <mergeCell ref="J19:J23"/>
    <mergeCell ref="K24:K27"/>
    <mergeCell ref="L24:L27"/>
    <mergeCell ref="H25:I25"/>
    <mergeCell ref="H26:I26"/>
    <mergeCell ref="H27:I27"/>
    <mergeCell ref="H24:I24"/>
    <mergeCell ref="J24:J27"/>
    <mergeCell ref="H28:I28"/>
    <mergeCell ref="H29:I29"/>
    <mergeCell ref="H30:I30"/>
    <mergeCell ref="H31:I31"/>
    <mergeCell ref="H32:I32"/>
    <mergeCell ref="B33:B41"/>
    <mergeCell ref="H33:I33"/>
    <mergeCell ref="H36:I36"/>
    <mergeCell ref="H37:I37"/>
    <mergeCell ref="H39:I39"/>
    <mergeCell ref="H40:I40"/>
    <mergeCell ref="H41:I41"/>
    <mergeCell ref="H38:I38"/>
    <mergeCell ref="H42:I42"/>
    <mergeCell ref="H43:I43"/>
    <mergeCell ref="B44:B47"/>
    <mergeCell ref="F44:F47"/>
    <mergeCell ref="H44:I44"/>
    <mergeCell ref="H45:I45"/>
    <mergeCell ref="H46:I46"/>
    <mergeCell ref="H47:I47"/>
    <mergeCell ref="H51:I51"/>
    <mergeCell ref="B48:C48"/>
    <mergeCell ref="H48:I48"/>
    <mergeCell ref="B49:C49"/>
    <mergeCell ref="H49:I49"/>
    <mergeCell ref="B50:C50"/>
    <mergeCell ref="H50:I50"/>
  </mergeCells>
  <printOptions/>
  <pageMargins left="0.11811023622047245" right="0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XP</cp:lastModifiedBy>
  <cp:lastPrinted>2012-07-03T08:07:38Z</cp:lastPrinted>
  <dcterms:created xsi:type="dcterms:W3CDTF">2011-02-15T12:41:37Z</dcterms:created>
  <dcterms:modified xsi:type="dcterms:W3CDTF">2012-07-03T08:07:42Z</dcterms:modified>
  <cp:category/>
  <cp:version/>
  <cp:contentType/>
  <cp:contentStatus/>
</cp:coreProperties>
</file>